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/>
  <mc:AlternateContent xmlns:mc="http://schemas.openxmlformats.org/markup-compatibility/2006">
    <mc:Choice Requires="x15">
      <x15ac:absPath xmlns:x15ac="http://schemas.microsoft.com/office/spreadsheetml/2010/11/ac" url="C:\Users\skola\Desktop\REKONSTRUKCE\PROJEKT SCHODIŠTĚ\VŘ\Realizace VŘ\"/>
    </mc:Choice>
  </mc:AlternateContent>
  <xr:revisionPtr revIDLastSave="0" documentId="13_ncr:1_{CD6CEA5F-FAA6-42C1-B5FE-498193CE67BA}" xr6:coauthVersionLast="36" xr6:coauthVersionMax="36" xr10:uidLastSave="{00000000-0000-0000-0000-000000000000}"/>
  <bookViews>
    <workbookView xWindow="0" yWindow="0" windowWidth="30720" windowHeight="12105" xr2:uid="{00000000-000D-0000-FFFF-FFFF00000000}"/>
  </bookViews>
  <sheets>
    <sheet name="Rekapitulace stavby" sheetId="1" r:id="rId1"/>
    <sheet name="A - Bourací práce" sheetId="2" r:id="rId2"/>
    <sheet name="B - Stavební část - nové ..." sheetId="3" r:id="rId3"/>
    <sheet name="C - Oprava venkovní zpevn..." sheetId="4" r:id="rId4"/>
  </sheets>
  <definedNames>
    <definedName name="_xlnm._FilterDatabase" localSheetId="1" hidden="1">'A - Bourací práce'!$C$121:$K$157</definedName>
    <definedName name="_xlnm._FilterDatabase" localSheetId="2" hidden="1">'B - Stavební část - nové ...'!$C$129:$K$188</definedName>
    <definedName name="_xlnm._FilterDatabase" localSheetId="3" hidden="1">'C - Oprava venkovní zpevn...'!$C$122:$K$153</definedName>
    <definedName name="_xlnm.Print_Titles" localSheetId="1">'A - Bourací práce'!$121:$121</definedName>
    <definedName name="_xlnm.Print_Titles" localSheetId="2">'B - Stavební část - nové ...'!$129:$129</definedName>
    <definedName name="_xlnm.Print_Titles" localSheetId="3">'C - Oprava venkovní zpevn...'!$122:$122</definedName>
    <definedName name="_xlnm.Print_Titles" localSheetId="0">'Rekapitulace stavby'!$92:$92</definedName>
    <definedName name="_xlnm.Print_Area" localSheetId="1">'A - Bourací práce'!$C$109:$J$157</definedName>
    <definedName name="_xlnm.Print_Area" localSheetId="2">'B - Stavební část - nové ...'!$C$117:$J$188</definedName>
    <definedName name="_xlnm.Print_Area" localSheetId="3">'C - Oprava venkovní zpevn...'!$C$110:$J$153</definedName>
    <definedName name="_xlnm.Print_Area" localSheetId="0">'Rekapitulace stavby'!$D$4:$AO$76,'Rekapitulace stavby'!$C$82:$AQ$98</definedName>
  </definedNames>
  <calcPr calcId="191029"/>
</workbook>
</file>

<file path=xl/calcChain.xml><?xml version="1.0" encoding="utf-8"?>
<calcChain xmlns="http://schemas.openxmlformats.org/spreadsheetml/2006/main">
  <c r="J37" i="4" l="1"/>
  <c r="J36" i="4"/>
  <c r="AY97" i="1" s="1"/>
  <c r="J35" i="4"/>
  <c r="AX97" i="1" s="1"/>
  <c r="BI153" i="4"/>
  <c r="BH153" i="4"/>
  <c r="BG153" i="4"/>
  <c r="BF153" i="4"/>
  <c r="T153" i="4"/>
  <c r="T152" i="4" s="1"/>
  <c r="R153" i="4"/>
  <c r="R152" i="4" s="1"/>
  <c r="P153" i="4"/>
  <c r="P152" i="4" s="1"/>
  <c r="BI151" i="4"/>
  <c r="BH151" i="4"/>
  <c r="BG151" i="4"/>
  <c r="BF151" i="4"/>
  <c r="T151" i="4"/>
  <c r="R151" i="4"/>
  <c r="P151" i="4"/>
  <c r="BI149" i="4"/>
  <c r="BH149" i="4"/>
  <c r="BG149" i="4"/>
  <c r="BF149" i="4"/>
  <c r="T149" i="4"/>
  <c r="R149" i="4"/>
  <c r="P149" i="4"/>
  <c r="BI148" i="4"/>
  <c r="BH148" i="4"/>
  <c r="BG148" i="4"/>
  <c r="BF148" i="4"/>
  <c r="T148" i="4"/>
  <c r="R148" i="4"/>
  <c r="P148" i="4"/>
  <c r="BI146" i="4"/>
  <c r="BH146" i="4"/>
  <c r="BG146" i="4"/>
  <c r="BF146" i="4"/>
  <c r="T146" i="4"/>
  <c r="R146" i="4"/>
  <c r="P146" i="4"/>
  <c r="BI145" i="4"/>
  <c r="BH145" i="4"/>
  <c r="BG145" i="4"/>
  <c r="BF145" i="4"/>
  <c r="T145" i="4"/>
  <c r="R145" i="4"/>
  <c r="P145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9" i="4"/>
  <c r="BH139" i="4"/>
  <c r="BG139" i="4"/>
  <c r="BF139" i="4"/>
  <c r="T139" i="4"/>
  <c r="R139" i="4"/>
  <c r="P139" i="4"/>
  <c r="BI138" i="4"/>
  <c r="BH138" i="4"/>
  <c r="BG138" i="4"/>
  <c r="BF138" i="4"/>
  <c r="T138" i="4"/>
  <c r="R138" i="4"/>
  <c r="P138" i="4"/>
  <c r="BI136" i="4"/>
  <c r="BH136" i="4"/>
  <c r="BG136" i="4"/>
  <c r="BF136" i="4"/>
  <c r="T136" i="4"/>
  <c r="R136" i="4"/>
  <c r="P136" i="4"/>
  <c r="BI135" i="4"/>
  <c r="BH135" i="4"/>
  <c r="BG135" i="4"/>
  <c r="BF135" i="4"/>
  <c r="T135" i="4"/>
  <c r="R135" i="4"/>
  <c r="P135" i="4"/>
  <c r="BI134" i="4"/>
  <c r="BH134" i="4"/>
  <c r="BG134" i="4"/>
  <c r="BF134" i="4"/>
  <c r="T134" i="4"/>
  <c r="R134" i="4"/>
  <c r="P134" i="4"/>
  <c r="BI131" i="4"/>
  <c r="BH131" i="4"/>
  <c r="BG131" i="4"/>
  <c r="BF131" i="4"/>
  <c r="T131" i="4"/>
  <c r="R131" i="4"/>
  <c r="P131" i="4"/>
  <c r="BI130" i="4"/>
  <c r="BH130" i="4"/>
  <c r="BG130" i="4"/>
  <c r="BF130" i="4"/>
  <c r="T130" i="4"/>
  <c r="R130" i="4"/>
  <c r="P130" i="4"/>
  <c r="BI127" i="4"/>
  <c r="BH127" i="4"/>
  <c r="BG127" i="4"/>
  <c r="BF127" i="4"/>
  <c r="T127" i="4"/>
  <c r="R127" i="4"/>
  <c r="P127" i="4"/>
  <c r="BI126" i="4"/>
  <c r="BH126" i="4"/>
  <c r="BG126" i="4"/>
  <c r="BF126" i="4"/>
  <c r="T126" i="4"/>
  <c r="R126" i="4"/>
  <c r="P126" i="4"/>
  <c r="J119" i="4"/>
  <c r="F119" i="4"/>
  <c r="F117" i="4"/>
  <c r="E115" i="4"/>
  <c r="J91" i="4"/>
  <c r="F91" i="4"/>
  <c r="F89" i="4"/>
  <c r="E87" i="4"/>
  <c r="J24" i="4"/>
  <c r="E24" i="4"/>
  <c r="J92" i="4" s="1"/>
  <c r="J23" i="4"/>
  <c r="J18" i="4"/>
  <c r="E18" i="4"/>
  <c r="F92" i="4" s="1"/>
  <c r="J17" i="4"/>
  <c r="J12" i="4"/>
  <c r="J89" i="4"/>
  <c r="E7" i="4"/>
  <c r="E113" i="4" s="1"/>
  <c r="J37" i="3"/>
  <c r="J36" i="3"/>
  <c r="AY96" i="1" s="1"/>
  <c r="J35" i="3"/>
  <c r="AX96" i="1"/>
  <c r="BI188" i="3"/>
  <c r="BH188" i="3"/>
  <c r="BG188" i="3"/>
  <c r="BF188" i="3"/>
  <c r="T188" i="3"/>
  <c r="T187" i="3" s="1"/>
  <c r="R188" i="3"/>
  <c r="R187" i="3" s="1"/>
  <c r="P188" i="3"/>
  <c r="P187" i="3" s="1"/>
  <c r="BI186" i="3"/>
  <c r="BH186" i="3"/>
  <c r="BG186" i="3"/>
  <c r="BF186" i="3"/>
  <c r="T186" i="3"/>
  <c r="T185" i="3"/>
  <c r="R186" i="3"/>
  <c r="R185" i="3" s="1"/>
  <c r="P186" i="3"/>
  <c r="P185" i="3" s="1"/>
  <c r="P184" i="3" s="1"/>
  <c r="BI183" i="3"/>
  <c r="BH183" i="3"/>
  <c r="BG183" i="3"/>
  <c r="BF183" i="3"/>
  <c r="T183" i="3"/>
  <c r="R183" i="3"/>
  <c r="P183" i="3"/>
  <c r="BI182" i="3"/>
  <c r="BH182" i="3"/>
  <c r="BG182" i="3"/>
  <c r="BF182" i="3"/>
  <c r="T182" i="3"/>
  <c r="R182" i="3"/>
  <c r="P182" i="3"/>
  <c r="BI181" i="3"/>
  <c r="BH181" i="3"/>
  <c r="BG181" i="3"/>
  <c r="BF181" i="3"/>
  <c r="T181" i="3"/>
  <c r="R181" i="3"/>
  <c r="P181" i="3"/>
  <c r="BI180" i="3"/>
  <c r="BH180" i="3"/>
  <c r="BG180" i="3"/>
  <c r="BF180" i="3"/>
  <c r="T180" i="3"/>
  <c r="R180" i="3"/>
  <c r="P180" i="3"/>
  <c r="BI178" i="3"/>
  <c r="BH178" i="3"/>
  <c r="BG178" i="3"/>
  <c r="BF178" i="3"/>
  <c r="T178" i="3"/>
  <c r="R178" i="3"/>
  <c r="P178" i="3"/>
  <c r="BI176" i="3"/>
  <c r="BH176" i="3"/>
  <c r="BG176" i="3"/>
  <c r="BF176" i="3"/>
  <c r="T176" i="3"/>
  <c r="R176" i="3"/>
  <c r="P176" i="3"/>
  <c r="BI173" i="3"/>
  <c r="BH173" i="3"/>
  <c r="BG173" i="3"/>
  <c r="BF173" i="3"/>
  <c r="T173" i="3"/>
  <c r="T172" i="3" s="1"/>
  <c r="R173" i="3"/>
  <c r="R172" i="3" s="1"/>
  <c r="P173" i="3"/>
  <c r="P172" i="3" s="1"/>
  <c r="BI171" i="3"/>
  <c r="BH171" i="3"/>
  <c r="BG171" i="3"/>
  <c r="BF171" i="3"/>
  <c r="T171" i="3"/>
  <c r="R171" i="3"/>
  <c r="P171" i="3"/>
  <c r="BI170" i="3"/>
  <c r="BH170" i="3"/>
  <c r="BG170" i="3"/>
  <c r="BF170" i="3"/>
  <c r="T170" i="3"/>
  <c r="R170" i="3"/>
  <c r="P170" i="3"/>
  <c r="BI169" i="3"/>
  <c r="BH169" i="3"/>
  <c r="BG169" i="3"/>
  <c r="BF169" i="3"/>
  <c r="T169" i="3"/>
  <c r="R169" i="3"/>
  <c r="P169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63" i="3"/>
  <c r="BH163" i="3"/>
  <c r="BG163" i="3"/>
  <c r="BF163" i="3"/>
  <c r="T163" i="3"/>
  <c r="R163" i="3"/>
  <c r="P163" i="3"/>
  <c r="BI161" i="3"/>
  <c r="BH161" i="3"/>
  <c r="BG161" i="3"/>
  <c r="BF161" i="3"/>
  <c r="T161" i="3"/>
  <c r="T160" i="3" s="1"/>
  <c r="R161" i="3"/>
  <c r="R160" i="3"/>
  <c r="P161" i="3"/>
  <c r="P160" i="3" s="1"/>
  <c r="BI157" i="3"/>
  <c r="BH157" i="3"/>
  <c r="BG157" i="3"/>
  <c r="BF157" i="3"/>
  <c r="T157" i="3"/>
  <c r="R157" i="3"/>
  <c r="P157" i="3"/>
  <c r="BI156" i="3"/>
  <c r="BH156" i="3"/>
  <c r="BG156" i="3"/>
  <c r="BF156" i="3"/>
  <c r="T156" i="3"/>
  <c r="R156" i="3"/>
  <c r="P156" i="3"/>
  <c r="BI155" i="3"/>
  <c r="BH155" i="3"/>
  <c r="BG155" i="3"/>
  <c r="BF155" i="3"/>
  <c r="T155" i="3"/>
  <c r="R155" i="3"/>
  <c r="P155" i="3"/>
  <c r="BI153" i="3"/>
  <c r="BH153" i="3"/>
  <c r="BG153" i="3"/>
  <c r="BF153" i="3"/>
  <c r="T153" i="3"/>
  <c r="R153" i="3"/>
  <c r="P153" i="3"/>
  <c r="BI150" i="3"/>
  <c r="BH150" i="3"/>
  <c r="BG150" i="3"/>
  <c r="BF150" i="3"/>
  <c r="T150" i="3"/>
  <c r="R150" i="3"/>
  <c r="P150" i="3"/>
  <c r="BI146" i="3"/>
  <c r="BH146" i="3"/>
  <c r="BG146" i="3"/>
  <c r="BF146" i="3"/>
  <c r="T146" i="3"/>
  <c r="T145" i="3" s="1"/>
  <c r="R146" i="3"/>
  <c r="R145" i="3" s="1"/>
  <c r="P146" i="3"/>
  <c r="P145" i="3"/>
  <c r="BI144" i="3"/>
  <c r="BH144" i="3"/>
  <c r="BG144" i="3"/>
  <c r="BF144" i="3"/>
  <c r="T144" i="3"/>
  <c r="R144" i="3"/>
  <c r="P144" i="3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BI135" i="3"/>
  <c r="BH135" i="3"/>
  <c r="BG135" i="3"/>
  <c r="BF135" i="3"/>
  <c r="T135" i="3"/>
  <c r="R135" i="3"/>
  <c r="P135" i="3"/>
  <c r="BI134" i="3"/>
  <c r="BH134" i="3"/>
  <c r="BG134" i="3"/>
  <c r="BF134" i="3"/>
  <c r="T134" i="3"/>
  <c r="R134" i="3"/>
  <c r="P134" i="3"/>
  <c r="BI133" i="3"/>
  <c r="BH133" i="3"/>
  <c r="BG133" i="3"/>
  <c r="BF133" i="3"/>
  <c r="T133" i="3"/>
  <c r="R133" i="3"/>
  <c r="P133" i="3"/>
  <c r="J126" i="3"/>
  <c r="F126" i="3"/>
  <c r="F124" i="3"/>
  <c r="E122" i="3"/>
  <c r="J91" i="3"/>
  <c r="F91" i="3"/>
  <c r="F89" i="3"/>
  <c r="E87" i="3"/>
  <c r="J24" i="3"/>
  <c r="E24" i="3"/>
  <c r="J127" i="3" s="1"/>
  <c r="J23" i="3"/>
  <c r="J18" i="3"/>
  <c r="E18" i="3"/>
  <c r="F127" i="3" s="1"/>
  <c r="J17" i="3"/>
  <c r="J12" i="3"/>
  <c r="J89" i="3"/>
  <c r="E7" i="3"/>
  <c r="E120" i="3" s="1"/>
  <c r="J37" i="2"/>
  <c r="J36" i="2"/>
  <c r="AY95" i="1"/>
  <c r="J35" i="2"/>
  <c r="AX95" i="1"/>
  <c r="BI157" i="2"/>
  <c r="BH157" i="2"/>
  <c r="BG157" i="2"/>
  <c r="BF157" i="2"/>
  <c r="T157" i="2"/>
  <c r="T156" i="2"/>
  <c r="R157" i="2"/>
  <c r="R156" i="2"/>
  <c r="P157" i="2"/>
  <c r="P156" i="2" s="1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3" i="2"/>
  <c r="BH143" i="2"/>
  <c r="BG143" i="2"/>
  <c r="BF143" i="2"/>
  <c r="T143" i="2"/>
  <c r="R143" i="2"/>
  <c r="P143" i="2"/>
  <c r="BI136" i="2"/>
  <c r="BH136" i="2"/>
  <c r="BG136" i="2"/>
  <c r="BF136" i="2"/>
  <c r="T136" i="2"/>
  <c r="R136" i="2"/>
  <c r="P136" i="2"/>
  <c r="BI134" i="2"/>
  <c r="BH134" i="2"/>
  <c r="BG134" i="2"/>
  <c r="BF134" i="2"/>
  <c r="T134" i="2"/>
  <c r="R134" i="2"/>
  <c r="P134" i="2"/>
  <c r="BI132" i="2"/>
  <c r="BH132" i="2"/>
  <c r="BG132" i="2"/>
  <c r="BF132" i="2"/>
  <c r="T132" i="2"/>
  <c r="R132" i="2"/>
  <c r="P132" i="2"/>
  <c r="BI125" i="2"/>
  <c r="BH125" i="2"/>
  <c r="BG125" i="2"/>
  <c r="BF125" i="2"/>
  <c r="T125" i="2"/>
  <c r="R125" i="2"/>
  <c r="P125" i="2"/>
  <c r="J118" i="2"/>
  <c r="F118" i="2"/>
  <c r="F116" i="2"/>
  <c r="E114" i="2"/>
  <c r="J91" i="2"/>
  <c r="F91" i="2"/>
  <c r="F89" i="2"/>
  <c r="E87" i="2"/>
  <c r="J24" i="2"/>
  <c r="E24" i="2"/>
  <c r="J119" i="2" s="1"/>
  <c r="J23" i="2"/>
  <c r="J18" i="2"/>
  <c r="E18" i="2"/>
  <c r="F119" i="2"/>
  <c r="J17" i="2"/>
  <c r="J12" i="2"/>
  <c r="J89" i="2" s="1"/>
  <c r="J116" i="2"/>
  <c r="E7" i="2"/>
  <c r="E85" i="2" s="1"/>
  <c r="L90" i="1"/>
  <c r="AM90" i="1"/>
  <c r="AM89" i="1"/>
  <c r="L89" i="1"/>
  <c r="AM87" i="1"/>
  <c r="L87" i="1"/>
  <c r="L85" i="1"/>
  <c r="L84" i="1"/>
  <c r="BK153" i="4"/>
  <c r="J153" i="4"/>
  <c r="J151" i="4"/>
  <c r="BK149" i="4"/>
  <c r="J149" i="4"/>
  <c r="BK148" i="4"/>
  <c r="BK146" i="4"/>
  <c r="J146" i="4"/>
  <c r="BK145" i="4"/>
  <c r="J145" i="4"/>
  <c r="BK144" i="4"/>
  <c r="J144" i="4"/>
  <c r="BK143" i="4"/>
  <c r="BK141" i="4"/>
  <c r="J141" i="4"/>
  <c r="BK140" i="4"/>
  <c r="BK139" i="4"/>
  <c r="BK138" i="4"/>
  <c r="BK135" i="4"/>
  <c r="J131" i="4"/>
  <c r="J130" i="4"/>
  <c r="BK127" i="4"/>
  <c r="J126" i="4"/>
  <c r="J178" i="3"/>
  <c r="BK170" i="3"/>
  <c r="BK169" i="3"/>
  <c r="BK155" i="3"/>
  <c r="J146" i="3"/>
  <c r="BK140" i="3"/>
  <c r="J136" i="3"/>
  <c r="BK157" i="2"/>
  <c r="BK149" i="2"/>
  <c r="J148" i="2"/>
  <c r="BK125" i="2"/>
  <c r="J138" i="4"/>
  <c r="BK136" i="4"/>
  <c r="J135" i="4"/>
  <c r="J134" i="4"/>
  <c r="BK180" i="3"/>
  <c r="BK176" i="3"/>
  <c r="J171" i="3"/>
  <c r="J165" i="3"/>
  <c r="J163" i="3"/>
  <c r="J161" i="3"/>
  <c r="J153" i="3"/>
  <c r="BK135" i="3"/>
  <c r="J134" i="3"/>
  <c r="BK154" i="2"/>
  <c r="J134" i="2"/>
  <c r="AS94" i="1"/>
  <c r="BK151" i="4"/>
  <c r="J136" i="4"/>
  <c r="BK134" i="4"/>
  <c r="BK131" i="4"/>
  <c r="BK130" i="4"/>
  <c r="J180" i="3"/>
  <c r="BK163" i="3"/>
  <c r="J157" i="3"/>
  <c r="J155" i="3"/>
  <c r="J142" i="3"/>
  <c r="J137" i="3"/>
  <c r="BK134" i="3"/>
  <c r="BK133" i="3"/>
  <c r="J154" i="2"/>
  <c r="BK151" i="2"/>
  <c r="BK145" i="2"/>
  <c r="BK143" i="2"/>
  <c r="BK181" i="3"/>
  <c r="BK178" i="3"/>
  <c r="J173" i="3"/>
  <c r="BK146" i="3"/>
  <c r="J157" i="2"/>
  <c r="BK155" i="2"/>
  <c r="J151" i="2"/>
  <c r="J146" i="2"/>
  <c r="J143" i="2"/>
  <c r="J136" i="2"/>
  <c r="J132" i="2"/>
  <c r="J148" i="4"/>
  <c r="J127" i="4"/>
  <c r="BK126" i="4"/>
  <c r="BK188" i="3"/>
  <c r="J186" i="3"/>
  <c r="BK183" i="3"/>
  <c r="BK182" i="3"/>
  <c r="BK171" i="3"/>
  <c r="J170" i="3"/>
  <c r="BK161" i="3"/>
  <c r="J156" i="3"/>
  <c r="BK142" i="3"/>
  <c r="J141" i="3"/>
  <c r="BK136" i="3"/>
  <c r="J155" i="2"/>
  <c r="J188" i="3"/>
  <c r="BK186" i="3"/>
  <c r="J183" i="3"/>
  <c r="J182" i="3"/>
  <c r="J181" i="3"/>
  <c r="J176" i="3"/>
  <c r="BK164" i="3"/>
  <c r="BK157" i="3"/>
  <c r="BK153" i="3"/>
  <c r="BK146" i="2"/>
  <c r="BK136" i="2"/>
  <c r="J143" i="4"/>
  <c r="BK173" i="3"/>
  <c r="J169" i="3"/>
  <c r="BK156" i="3"/>
  <c r="BK150" i="3"/>
  <c r="BK144" i="3"/>
  <c r="J140" i="3"/>
  <c r="BK137" i="3"/>
  <c r="J135" i="3"/>
  <c r="J149" i="2"/>
  <c r="BK148" i="2"/>
  <c r="J145" i="2"/>
  <c r="BK132" i="2"/>
  <c r="J125" i="2"/>
  <c r="J140" i="4"/>
  <c r="J139" i="4"/>
  <c r="BK165" i="3"/>
  <c r="J164" i="3"/>
  <c r="J150" i="3"/>
  <c r="J144" i="3"/>
  <c r="BK141" i="3"/>
  <c r="J133" i="3"/>
  <c r="BK134" i="2"/>
  <c r="R184" i="3" l="1"/>
  <c r="T184" i="3"/>
  <c r="R147" i="2"/>
  <c r="R123" i="2" s="1"/>
  <c r="T147" i="2"/>
  <c r="P124" i="2"/>
  <c r="R153" i="2"/>
  <c r="R152" i="2" s="1"/>
  <c r="T162" i="3"/>
  <c r="BK179" i="3"/>
  <c r="J179" i="3" s="1"/>
  <c r="J107" i="3" s="1"/>
  <c r="BK124" i="2"/>
  <c r="R132" i="3"/>
  <c r="P149" i="3"/>
  <c r="R162" i="3"/>
  <c r="R175" i="3"/>
  <c r="R124" i="2"/>
  <c r="P153" i="2"/>
  <c r="P152" i="2" s="1"/>
  <c r="T149" i="3"/>
  <c r="P168" i="3"/>
  <c r="BK175" i="3"/>
  <c r="T175" i="3"/>
  <c r="P147" i="2"/>
  <c r="T132" i="3"/>
  <c r="R149" i="3"/>
  <c r="BK168" i="3"/>
  <c r="J168" i="3" s="1"/>
  <c r="J103" i="3" s="1"/>
  <c r="P175" i="3"/>
  <c r="R179" i="3"/>
  <c r="T124" i="2"/>
  <c r="T123" i="2" s="1"/>
  <c r="T153" i="2"/>
  <c r="T152" i="2" s="1"/>
  <c r="BK132" i="3"/>
  <c r="J132" i="3"/>
  <c r="J98" i="3"/>
  <c r="P162" i="3"/>
  <c r="P131" i="3" s="1"/>
  <c r="T168" i="3"/>
  <c r="T179" i="3"/>
  <c r="BK147" i="2"/>
  <c r="J147" i="2" s="1"/>
  <c r="J99" i="2" s="1"/>
  <c r="BK153" i="2"/>
  <c r="J153" i="2" s="1"/>
  <c r="J101" i="2" s="1"/>
  <c r="P132" i="3"/>
  <c r="BK149" i="3"/>
  <c r="J149" i="3" s="1"/>
  <c r="J100" i="3" s="1"/>
  <c r="BK162" i="3"/>
  <c r="J162" i="3" s="1"/>
  <c r="J102" i="3" s="1"/>
  <c r="R168" i="3"/>
  <c r="P179" i="3"/>
  <c r="BK125" i="4"/>
  <c r="J125" i="4" s="1"/>
  <c r="J98" i="4" s="1"/>
  <c r="P125" i="4"/>
  <c r="R125" i="4"/>
  <c r="T125" i="4"/>
  <c r="BK133" i="4"/>
  <c r="J133" i="4" s="1"/>
  <c r="J99" i="4" s="1"/>
  <c r="P133" i="4"/>
  <c r="R133" i="4"/>
  <c r="T133" i="4"/>
  <c r="BK137" i="4"/>
  <c r="J137" i="4" s="1"/>
  <c r="J100" i="4" s="1"/>
  <c r="P137" i="4"/>
  <c r="R137" i="4"/>
  <c r="T137" i="4"/>
  <c r="BK142" i="4"/>
  <c r="J142" i="4" s="1"/>
  <c r="J101" i="4" s="1"/>
  <c r="P142" i="4"/>
  <c r="R142" i="4"/>
  <c r="T142" i="4"/>
  <c r="BK147" i="4"/>
  <c r="J147" i="4" s="1"/>
  <c r="J102" i="4" s="1"/>
  <c r="P147" i="4"/>
  <c r="R147" i="4"/>
  <c r="T147" i="4"/>
  <c r="J92" i="2"/>
  <c r="BE146" i="2"/>
  <c r="BE148" i="2"/>
  <c r="BE149" i="2"/>
  <c r="BE157" i="2"/>
  <c r="J92" i="3"/>
  <c r="BE134" i="3"/>
  <c r="BE137" i="3"/>
  <c r="BE141" i="3"/>
  <c r="BE153" i="3"/>
  <c r="BE157" i="3"/>
  <c r="BK156" i="2"/>
  <c r="J156" i="2"/>
  <c r="J102" i="2" s="1"/>
  <c r="E85" i="3"/>
  <c r="BE161" i="3"/>
  <c r="BE163" i="3"/>
  <c r="BE170" i="3"/>
  <c r="BE180" i="3"/>
  <c r="F92" i="2"/>
  <c r="BE143" i="2"/>
  <c r="BE135" i="3"/>
  <c r="BE140" i="3"/>
  <c r="BE142" i="3"/>
  <c r="BE146" i="3"/>
  <c r="BE165" i="3"/>
  <c r="BE169" i="3"/>
  <c r="BK145" i="3"/>
  <c r="J145" i="3" s="1"/>
  <c r="J99" i="3" s="1"/>
  <c r="BE125" i="2"/>
  <c r="J124" i="3"/>
  <c r="BE178" i="3"/>
  <c r="BE181" i="3"/>
  <c r="BK160" i="3"/>
  <c r="J160" i="3" s="1"/>
  <c r="J101" i="3" s="1"/>
  <c r="BK172" i="3"/>
  <c r="J172" i="3" s="1"/>
  <c r="J104" i="3" s="1"/>
  <c r="BK187" i="3"/>
  <c r="J187" i="3" s="1"/>
  <c r="J110" i="3" s="1"/>
  <c r="J117" i="4"/>
  <c r="F120" i="4"/>
  <c r="E112" i="2"/>
  <c r="BE154" i="2"/>
  <c r="F92" i="3"/>
  <c r="BE133" i="3"/>
  <c r="BE136" i="3"/>
  <c r="BE144" i="3"/>
  <c r="BE155" i="3"/>
  <c r="BE156" i="3"/>
  <c r="BE164" i="3"/>
  <c r="E85" i="4"/>
  <c r="BE131" i="4"/>
  <c r="BE135" i="4"/>
  <c r="BE134" i="2"/>
  <c r="BE136" i="2"/>
  <c r="BE151" i="2"/>
  <c r="BE155" i="2"/>
  <c r="BE150" i="3"/>
  <c r="BE171" i="3"/>
  <c r="BE173" i="3"/>
  <c r="BE176" i="3"/>
  <c r="BE182" i="3"/>
  <c r="J120" i="4"/>
  <c r="BE126" i="4"/>
  <c r="BE134" i="4"/>
  <c r="BE138" i="4"/>
  <c r="BE132" i="2"/>
  <c r="BE145" i="2"/>
  <c r="BE186" i="3"/>
  <c r="BE188" i="3"/>
  <c r="BK185" i="3"/>
  <c r="J185" i="3" s="1"/>
  <c r="J109" i="3" s="1"/>
  <c r="BE127" i="4"/>
  <c r="BE130" i="4"/>
  <c r="BE183" i="3"/>
  <c r="BE136" i="4"/>
  <c r="BE139" i="4"/>
  <c r="BE140" i="4"/>
  <c r="BE141" i="4"/>
  <c r="BE143" i="4"/>
  <c r="BE144" i="4"/>
  <c r="BE145" i="4"/>
  <c r="BE146" i="4"/>
  <c r="BE148" i="4"/>
  <c r="BE149" i="4"/>
  <c r="BE151" i="4"/>
  <c r="BE153" i="4"/>
  <c r="BK152" i="4"/>
  <c r="J152" i="4"/>
  <c r="J103" i="4" s="1"/>
  <c r="F37" i="2"/>
  <c r="BD95" i="1" s="1"/>
  <c r="F36" i="3"/>
  <c r="BC96" i="1" s="1"/>
  <c r="J34" i="2"/>
  <c r="AW95" i="1" s="1"/>
  <c r="F34" i="2"/>
  <c r="BA95" i="1"/>
  <c r="F35" i="2"/>
  <c r="BB95" i="1"/>
  <c r="J34" i="4"/>
  <c r="AW97" i="1"/>
  <c r="F35" i="3"/>
  <c r="BB96" i="1" s="1"/>
  <c r="F36" i="4"/>
  <c r="BC97" i="1"/>
  <c r="F37" i="3"/>
  <c r="BD96" i="1" s="1"/>
  <c r="F34" i="4"/>
  <c r="BA97" i="1"/>
  <c r="F36" i="2"/>
  <c r="BC95" i="1" s="1"/>
  <c r="J34" i="3"/>
  <c r="AW96" i="1"/>
  <c r="F35" i="4"/>
  <c r="BB97" i="1" s="1"/>
  <c r="F34" i="3"/>
  <c r="BA96" i="1"/>
  <c r="F37" i="4"/>
  <c r="BD97" i="1" s="1"/>
  <c r="BK174" i="3" l="1"/>
  <c r="J174" i="3" s="1"/>
  <c r="J105" i="3" s="1"/>
  <c r="R122" i="2"/>
  <c r="T122" i="2"/>
  <c r="P124" i="4"/>
  <c r="P123" i="4" s="1"/>
  <c r="AU97" i="1" s="1"/>
  <c r="P174" i="3"/>
  <c r="P130" i="3" s="1"/>
  <c r="AU96" i="1" s="1"/>
  <c r="T174" i="3"/>
  <c r="T130" i="3" s="1"/>
  <c r="T124" i="4"/>
  <c r="T123" i="4"/>
  <c r="R174" i="3"/>
  <c r="T131" i="3"/>
  <c r="R131" i="3"/>
  <c r="R124" i="4"/>
  <c r="R123" i="4" s="1"/>
  <c r="BK123" i="2"/>
  <c r="J123" i="2" s="1"/>
  <c r="J97" i="2" s="1"/>
  <c r="P123" i="2"/>
  <c r="P122" i="2" s="1"/>
  <c r="AU95" i="1" s="1"/>
  <c r="BK131" i="3"/>
  <c r="J131" i="3" s="1"/>
  <c r="J97" i="3" s="1"/>
  <c r="J124" i="2"/>
  <c r="J98" i="2"/>
  <c r="BK152" i="2"/>
  <c r="J152" i="2" s="1"/>
  <c r="J100" i="2" s="1"/>
  <c r="J175" i="3"/>
  <c r="J106" i="3" s="1"/>
  <c r="BK184" i="3"/>
  <c r="J184" i="3" s="1"/>
  <c r="J108" i="3" s="1"/>
  <c r="BK124" i="4"/>
  <c r="J124" i="4" s="1"/>
  <c r="J97" i="4" s="1"/>
  <c r="F33" i="3"/>
  <c r="AZ96" i="1" s="1"/>
  <c r="BA94" i="1"/>
  <c r="W30" i="1" s="1"/>
  <c r="BC94" i="1"/>
  <c r="AY94" i="1" s="1"/>
  <c r="J33" i="4"/>
  <c r="AV97" i="1"/>
  <c r="AT97" i="1"/>
  <c r="BD94" i="1"/>
  <c r="W33" i="1"/>
  <c r="J33" i="2"/>
  <c r="AV95" i="1"/>
  <c r="AT95" i="1"/>
  <c r="BB94" i="1"/>
  <c r="W31" i="1" s="1"/>
  <c r="J33" i="3"/>
  <c r="AV96" i="1" s="1"/>
  <c r="AT96" i="1" s="1"/>
  <c r="F33" i="2"/>
  <c r="AZ95" i="1" s="1"/>
  <c r="F33" i="4"/>
  <c r="AZ97" i="1"/>
  <c r="R130" i="3" l="1"/>
  <c r="BK122" i="2"/>
  <c r="J122" i="2"/>
  <c r="J96" i="2"/>
  <c r="BK130" i="3"/>
  <c r="J130" i="3" s="1"/>
  <c r="J30" i="3" s="1"/>
  <c r="AG96" i="1" s="1"/>
  <c r="AN96" i="1" s="1"/>
  <c r="BK123" i="4"/>
  <c r="J123" i="4" s="1"/>
  <c r="J96" i="4" s="1"/>
  <c r="AU94" i="1"/>
  <c r="AW94" i="1"/>
  <c r="AK30" i="1" s="1"/>
  <c r="W32" i="1"/>
  <c r="AZ94" i="1"/>
  <c r="AV94" i="1" s="1"/>
  <c r="AK29" i="1" s="1"/>
  <c r="AX94" i="1"/>
  <c r="J96" i="3" l="1"/>
  <c r="J39" i="3"/>
  <c r="J30" i="2"/>
  <c r="AG95" i="1"/>
  <c r="AN95" i="1"/>
  <c r="W29" i="1"/>
  <c r="J30" i="4"/>
  <c r="AG97" i="1"/>
  <c r="AN97" i="1" s="1"/>
  <c r="AT94" i="1"/>
  <c r="J39" i="2" l="1"/>
  <c r="J39" i="4"/>
  <c r="AG94" i="1"/>
  <c r="AN94" i="1" s="1"/>
  <c r="AK26" i="1" l="1"/>
  <c r="AK35" i="1" s="1"/>
</calcChain>
</file>

<file path=xl/sharedStrings.xml><?xml version="1.0" encoding="utf-8"?>
<sst xmlns="http://schemas.openxmlformats.org/spreadsheetml/2006/main" count="1874" uniqueCount="411">
  <si>
    <t>Export Komplet</t>
  </si>
  <si>
    <t/>
  </si>
  <si>
    <t>2.0</t>
  </si>
  <si>
    <t>False</t>
  </si>
  <si>
    <t>{699b9745-a8f7-4e04-953a-b5b3b049defb}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</si>
  <si>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</si>
  <si>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</si>
  <si>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</si>
  <si>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</si>
  <si>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</si>
  <si>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</si>
  <si>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</si>
  <si>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</si>
  <si>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</si>
  <si>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122022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</si>
  <si>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</si>
  <si>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</si>
  <si>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vstupního schodiště ve speciální základní škole Králíky</t>
  </si>
  <si>
    <t>KSO:</t>
  </si>
  <si>
    <t>CC-CZ:</t>
  </si>
  <si>
    <t>Místo:</t>
  </si>
  <si>
    <t>Králíky</t>
  </si>
  <si>
    <t>Datum:</t>
  </si>
  <si>
    <t>20. 5. 2022</t>
  </si>
  <si>
    <t>Zadavatel:</t>
  </si>
  <si>
    <t>IČ:</t>
  </si>
  <si>
    <t>61235105</t>
  </si>
  <si>
    <t>Speciální základní škola Králíky</t>
  </si>
  <si>
    <t>DIČ:</t>
  </si>
  <si>
    <t>Uchazeč:</t>
  </si>
  <si>
    <t>Vyplň údaj</t>
  </si>
  <si>
    <t>Projektant:</t>
  </si>
  <si>
    <t>01723359</t>
  </si>
  <si>
    <t>Ing. Pavel Švestka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</si>
  <si>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</si>
  <si>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</si>
  <si>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</si>
  <si>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</si>
  <si>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</si>
  <si>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</si>
  <si>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</si>
  <si>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</si>
  <si>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</si>
  <si>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</si>
  <si>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</si>
  <si>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</si>
  <si>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</si>
  <si>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</si>
  <si>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</si>
  <si>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</si>
  <si>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</si>
  <si>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</si>
  <si>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</si>
  <si>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</si>
  <si>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</si>
  <si>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</si>
  <si>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</si>
  <si>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</si>
  <si>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</si>
  <si>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</si>
  <si>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</si>
  <si>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</si>
  <si>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</si>
  <si>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</si>
  <si>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</si>
  <si>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</si>
  <si>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</si>
  <si>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</si>
  <si>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</si>
  <si>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</si>
  <si>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</si>
  <si>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</si>
  <si>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</si>
  <si>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</si>
  <si>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</si>
  <si>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</si>
  <si>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</si>
  <si>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</si>
  <si>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</si>
  <si>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</si>
  <si>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</si>
  <si>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</si>
  <si>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</si>
  <si>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</t>
  </si>
  <si>
    <t>Bourací práce</t>
  </si>
  <si>
    <t>STA</t>
  </si>
  <si>
    <t>1</t>
  </si>
  <si>
    <t>{9ce20203-3671-4e61-bcd4-19d1fdef4031}</t>
  </si>
  <si>
    <t>2</t>
  </si>
  <si>
    <t>B</t>
  </si>
  <si>
    <t>Stavební část - nové konstrukce</t>
  </si>
  <si>
    <t>{b0cc4a9b-c78a-4b54-9a9d-0a5a4045f70a}</t>
  </si>
  <si>
    <t>C</t>
  </si>
  <si>
    <t>Oprava venkovní zpevněné plochy před schodištěm</t>
  </si>
  <si>
    <t>{6a26fd5a-89de-4c1a-a147-85f873ebc6d1}</t>
  </si>
  <si>
    <t>KRYCÍ LIST SOUPISU PRACÍ</t>
  </si>
  <si>
    <t>Objekt:</t>
  </si>
  <si>
    <t>A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</si>
  <si>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</si>
  <si>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</si>
  <si>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</si>
  <si>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</si>
  <si>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</si>
  <si>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</si>
  <si>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</si>
  <si>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</si>
  <si>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</si>
  <si>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762 - Konstrukce tesařské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</si>
  <si>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</si>
  <si>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</si>
  <si>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</si>
  <si>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</si>
  <si>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</si>
  <si>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</si>
  <si>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</si>
  <si>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</si>
  <si>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</si>
  <si>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</si>
  <si>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</si>
  <si>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</si>
  <si>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</si>
  <si>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</si>
  <si>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</si>
  <si>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</si>
  <si>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</si>
  <si>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</si>
  <si>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</si>
  <si>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</si>
  <si>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961044111</t>
  </si>
  <si>
    <t>Bourání základů z betonu prostého</t>
  </si>
  <si>
    <t>m3</t>
  </si>
  <si>
    <t>4</t>
  </si>
  <si>
    <t>-701152186</t>
  </si>
  <si>
    <t>VV</t>
  </si>
  <si>
    <t>Základy schodiště</t>
  </si>
  <si>
    <t>20*0,4*1,0</t>
  </si>
  <si>
    <t>Jímky</t>
  </si>
  <si>
    <t>8,5*0,3*1,0</t>
  </si>
  <si>
    <t>5,0*0,3*1,0</t>
  </si>
  <si>
    <t>Součet</t>
  </si>
  <si>
    <t>962032241</t>
  </si>
  <si>
    <t>Bourání zdiva z cihel pálených nebo vápenopískových na MC přes 1 m3</t>
  </si>
  <si>
    <t>-149638353</t>
  </si>
  <si>
    <t>5,5*1,0*0,3*2+14*0,3*1,5</t>
  </si>
  <si>
    <t>3</t>
  </si>
  <si>
    <t>963042819</t>
  </si>
  <si>
    <t>Bourání schodišťových stupňů betonových zhotovených na místě</t>
  </si>
  <si>
    <t>m</t>
  </si>
  <si>
    <t>-1239206133</t>
  </si>
  <si>
    <t>1,8*14</t>
  </si>
  <si>
    <t>963051113</t>
  </si>
  <si>
    <t>Bourání ŽB stropů deskových tl přes 80 mm</t>
  </si>
  <si>
    <t>394500819</t>
  </si>
  <si>
    <t>Podesta</t>
  </si>
  <si>
    <t>12*0,15</t>
  </si>
  <si>
    <t>Strop jímek</t>
  </si>
  <si>
    <t>1,5*1,9*0,15</t>
  </si>
  <si>
    <t>2,1*4,5*0,15</t>
  </si>
  <si>
    <t>5</t>
  </si>
  <si>
    <t>963053936</t>
  </si>
  <si>
    <t>Bourání ŽB schodišťových ramen monolitických samonosných</t>
  </si>
  <si>
    <t>m2</t>
  </si>
  <si>
    <t>-69695537</t>
  </si>
  <si>
    <t>1,8*5,5</t>
  </si>
  <si>
    <t>6</t>
  </si>
  <si>
    <t>965081313</t>
  </si>
  <si>
    <t>Bourání podlah z dlaždic betonových, teracových nebo čedičových tl do 20 mm plochy přes 1 m2</t>
  </si>
  <si>
    <t>153755607</t>
  </si>
  <si>
    <t>7</t>
  </si>
  <si>
    <t>978036191</t>
  </si>
  <si>
    <t>Otlučení (osekání) cementových omítek vnějších ploch v rozsahu do 100 %</t>
  </si>
  <si>
    <t>1949635923</t>
  </si>
  <si>
    <t>997</t>
  </si>
  <si>
    <t>Přesun sutě</t>
  </si>
  <si>
    <t>8</t>
  </si>
  <si>
    <t>997013501</t>
  </si>
  <si>
    <t>Odvoz suti a vybouraných hmot na skládku nebo meziskládku do 1 km se složením</t>
  </si>
  <si>
    <t>t</t>
  </si>
  <si>
    <t>-1369252538</t>
  </si>
  <si>
    <t>997013509</t>
  </si>
  <si>
    <t>Příplatek k odvozu suti a vybouraných hmot na skládku ZKD 1 km přes 1 km</t>
  </si>
  <si>
    <t>1158665244</t>
  </si>
  <si>
    <t>60,073*40 'Přepočtené koeficientem množství</t>
  </si>
  <si>
    <t>10</t>
  </si>
  <si>
    <t>997013609</t>
  </si>
  <si>
    <t>Poplatek za uložení na skládce (skládkovné) stavebního odpadu ze směsí nebo oddělených frakcí betonu, cihel a keramických výrobků kód odpadu 17 01 07</t>
  </si>
  <si>
    <t>-139765095</t>
  </si>
  <si>
    <t>PSV</t>
  </si>
  <si>
    <t>Práce a dodávky PSV</t>
  </si>
  <si>
    <t>762</t>
  </si>
  <si>
    <t>Konstrukce tesařské</t>
  </si>
  <si>
    <t>11</t>
  </si>
  <si>
    <t>762953801</t>
  </si>
  <si>
    <t>Demontáž nášlapné vrstvy teras dřevěných nebo dřevoplastových připevněných vruty</t>
  </si>
  <si>
    <t>16</t>
  </si>
  <si>
    <t>-1256961502</t>
  </si>
  <si>
    <t>12</t>
  </si>
  <si>
    <t>762953811</t>
  </si>
  <si>
    <t>Demontáž podkladního roštu teras dřevěných nebo dřevoplastových</t>
  </si>
  <si>
    <t>2113559525</t>
  </si>
  <si>
    <t>767</t>
  </si>
  <si>
    <t>Konstrukce zámečnické</t>
  </si>
  <si>
    <t>13</t>
  </si>
  <si>
    <t>767161821</t>
  </si>
  <si>
    <t>Demontáž zábradlí schodišťového rozebíratelného hmotnosti 1 m zábradlí do 20 kg do suti</t>
  </si>
  <si>
    <t>1162339709</t>
  </si>
  <si>
    <t>B - Stavební část - nové konstrukce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</si>
  <si>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</si>
  <si>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</si>
  <si>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</si>
  <si>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</si>
  <si>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</si>
  <si>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</si>
  <si>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</si>
  <si>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>VRN - Vedlejší rozpočtové náklady</t>
  </si>
  <si>
    <t xml:space="preserve">    VRN1 - Průzkumné, geodetické a projektové práce</t>
  </si>
  <si>
    <t xml:space="preserve">    VRN3 - Zařízení staveniště</t>
  </si>
  <si>
    <t>Zemní práce</t>
  </si>
  <si>
    <t>111211101</t>
  </si>
  <si>
    <t>Odstranění křovin a stromů průměru kmene do 100 mm i s kořeny sklonu terénu do 1:5 ručně</t>
  </si>
  <si>
    <t>703053092</t>
  </si>
  <si>
    <t>111211211</t>
  </si>
  <si>
    <t>Snesení jehličnatého klestu D do 30 cm ve svahu do 1:3</t>
  </si>
  <si>
    <t>kus</t>
  </si>
  <si>
    <t>-1379707168</t>
  </si>
  <si>
    <t>113107343</t>
  </si>
  <si>
    <t>Odstranění podkladu živičného tl 150 mm strojně pl do 50 m2</t>
  </si>
  <si>
    <t>513104623</t>
  </si>
  <si>
    <t>121151104</t>
  </si>
  <si>
    <t>Sejmutí ornice plochy do 100 m2 tl vrstvy do 250 mm strojně</t>
  </si>
  <si>
    <t>-1080219027</t>
  </si>
  <si>
    <t>132251101</t>
  </si>
  <si>
    <t>Hloubení rýh nezapažených  š do 800 mm v hornině třídy těžitelnosti I, skupiny 3 objem do 20 m3 strojně</t>
  </si>
  <si>
    <t>-1251327469</t>
  </si>
  <si>
    <t>Základy</t>
  </si>
  <si>
    <t>0,4*1,8*1,0*2+0,4*2,8*1,0*2</t>
  </si>
  <si>
    <t>162201405</t>
  </si>
  <si>
    <t>Vodorovné přemístění větví stromů jehličnatých do 1 km D kmene do 300 mm</t>
  </si>
  <si>
    <t>1996194118</t>
  </si>
  <si>
    <t>162751117</t>
  </si>
  <si>
    <t>Vodorovné přemístění do 10000 m výkopku/sypaniny z horniny třídy těžitelnosti I, skupiny 1 až 3</t>
  </si>
  <si>
    <t>-2096791438</t>
  </si>
  <si>
    <t>171201221</t>
  </si>
  <si>
    <t>Poplatek za uložení na skládce (skládkovné) zeminy a kamení kód odpadu 17 05 04</t>
  </si>
  <si>
    <t>2121682915</t>
  </si>
  <si>
    <t>3,68*1,8</t>
  </si>
  <si>
    <t>181951112</t>
  </si>
  <si>
    <t>Úprava pláně v hornině třídy těžitelnosti I, skupiny 1 až 3 se zhutněním strojně</t>
  </si>
  <si>
    <t>277183600</t>
  </si>
  <si>
    <t>Zakládání</t>
  </si>
  <si>
    <t>274313611</t>
  </si>
  <si>
    <t>Základové pásy z betonu tř. C 16/20</t>
  </si>
  <si>
    <t>-1377204054</t>
  </si>
  <si>
    <t>Základy- ČÁST POD ÚROVNÍ TERÉNU</t>
  </si>
  <si>
    <t>0,4*1,8*0,8*2+0,4*2,8*0,8*2</t>
  </si>
  <si>
    <t>Svislé a kompletní konstrukce</t>
  </si>
  <si>
    <t>311321814</t>
  </si>
  <si>
    <t>Nosná zeď ze ŽB pohledového tř. C 25/30 bez výztuže</t>
  </si>
  <si>
    <t>-887036145</t>
  </si>
  <si>
    <t>VIDITELNÁ ČÁST ZÁKLADŮ</t>
  </si>
  <si>
    <t>0,4*1,8*0,4*2+0,4*2,8*0,4*2</t>
  </si>
  <si>
    <t>311351111</t>
  </si>
  <si>
    <t>Zřízení oboustranného bednění zvlášť únosného zdí nosných</t>
  </si>
  <si>
    <t>-994644662</t>
  </si>
  <si>
    <t>0,4*(1,8*4+0,4*8+2,8*4)</t>
  </si>
  <si>
    <t>311351112</t>
  </si>
  <si>
    <t>Odstranění oboustranného bednění zvlášť únosného zdí nosných</t>
  </si>
  <si>
    <t>291775526</t>
  </si>
  <si>
    <t>14</t>
  </si>
  <si>
    <t>311351911</t>
  </si>
  <si>
    <t>Příplatek k cenám bednění nosných nadzákladových zdí za pohledový beton</t>
  </si>
  <si>
    <t>857483055</t>
  </si>
  <si>
    <t>311362021</t>
  </si>
  <si>
    <t>Výztuž nosných zdí svařovanými sítěmi Kari</t>
  </si>
  <si>
    <t>1339254196</t>
  </si>
  <si>
    <t>kari síť 150/150/6 (hmotnost 3,033kg/m2)</t>
  </si>
  <si>
    <t>(1,7*(1,0+0,3+1,0)*2+2,7*(1,0+0,3+1,0)*2)*3,033*0,001</t>
  </si>
  <si>
    <t>Komunikace</t>
  </si>
  <si>
    <t>571908111</t>
  </si>
  <si>
    <t>Kryt vymývaným dekoračním kamenivem (kačírkem) tl 200 mm</t>
  </si>
  <si>
    <t>-601425347</t>
  </si>
  <si>
    <t>Úpravy povrchů, podlahy a osazování výplní</t>
  </si>
  <si>
    <t>17</t>
  </si>
  <si>
    <t>622131101</t>
  </si>
  <si>
    <t>Cementový postřik vnějších stěn nanášený celoplošně ručně</t>
  </si>
  <si>
    <t>-812367509</t>
  </si>
  <si>
    <t>18</t>
  </si>
  <si>
    <t>622131121</t>
  </si>
  <si>
    <t>Penetrační disperzní nátěr vnějších stěn nanášený ručně</t>
  </si>
  <si>
    <t>-937861356</t>
  </si>
  <si>
    <t>19</t>
  </si>
  <si>
    <t>622321121</t>
  </si>
  <si>
    <t>Vápenocementová omítka hladká jednovrstvá vnějších stěn nanášená ručně</t>
  </si>
  <si>
    <t>54997026</t>
  </si>
  <si>
    <t>Plocha pod podestou a u schodiště po vybourání stávajícího schodiště</t>
  </si>
  <si>
    <t>20</t>
  </si>
  <si>
    <t>916331112</t>
  </si>
  <si>
    <t>Osazení zahradního obrubníku betonového do lože z betonu s boční opěrou</t>
  </si>
  <si>
    <t>-1253844865</t>
  </si>
  <si>
    <t>M</t>
  </si>
  <si>
    <t>59217001</t>
  </si>
  <si>
    <t>obrubník betonový zahradní 1000x50x250mm</t>
  </si>
  <si>
    <t>-1322069342</t>
  </si>
  <si>
    <t>22</t>
  </si>
  <si>
    <t>919726121</t>
  </si>
  <si>
    <t>Geotextilie pro ochranu, separaci a filtraci netkaná měrná hmotnost do 200 g/m2</t>
  </si>
  <si>
    <t>1916691393</t>
  </si>
  <si>
    <t>998</t>
  </si>
  <si>
    <t>Přesun hmot</t>
  </si>
  <si>
    <t>23</t>
  </si>
  <si>
    <t>998011001</t>
  </si>
  <si>
    <t>Přesun hmot pro budovy zděné v do 6 m</t>
  </si>
  <si>
    <t>1928198293</t>
  </si>
  <si>
    <t>711</t>
  </si>
  <si>
    <t>Izolace proti vodě, vlhkosti a plynům</t>
  </si>
  <si>
    <t>24</t>
  </si>
  <si>
    <t>711161302</t>
  </si>
  <si>
    <t>Izolace proti zemní vlhkosti stěn foliemi nopovými pro běžné podmínky tl. 0,4 mm šířky 1,0 m</t>
  </si>
  <si>
    <t>1824746093</t>
  </si>
  <si>
    <t>22*1,0</t>
  </si>
  <si>
    <t>25</t>
  </si>
  <si>
    <t>998711101</t>
  </si>
  <si>
    <t>Přesun hmot tonážní pro izolace proti vodě, vlhkosti a plynům v objektech výšky do 6 m</t>
  </si>
  <si>
    <t>517728667</t>
  </si>
  <si>
    <t>26</t>
  </si>
  <si>
    <t>X004</t>
  </si>
  <si>
    <t>D+M Ocelové pozinkované oplechování - dočasné vyplnění mezery budoucího zateplenís</t>
  </si>
  <si>
    <t>soubor</t>
  </si>
  <si>
    <t>1942323001</t>
  </si>
  <si>
    <t>27</t>
  </si>
  <si>
    <t>X005</t>
  </si>
  <si>
    <t>D+M Ocelová pozinkovaná konstrukce schodiště a podesty, stupně a podesta z lisovaného pororoštu 33/11 s protiskluzovou úpravou</t>
  </si>
  <si>
    <t>728160768</t>
  </si>
  <si>
    <t>28</t>
  </si>
  <si>
    <t>X006</t>
  </si>
  <si>
    <t xml:space="preserve">D+M Ocelové svařované pozinkované zábradlí se svislou tyčovou výplní a nerezovým madlem, kotvení z boku schodiště </t>
  </si>
  <si>
    <t>-803466127</t>
  </si>
  <si>
    <t>29</t>
  </si>
  <si>
    <t>998767101</t>
  </si>
  <si>
    <t>Přesun hmot tonážní pro zámečnické konstrukce v objektech v do 6 m</t>
  </si>
  <si>
    <t>283883684</t>
  </si>
  <si>
    <t>VRN</t>
  </si>
  <si>
    <t>Vedlejší rozpočtové náklady</t>
  </si>
  <si>
    <t>VRN1</t>
  </si>
  <si>
    <t>Průzkumné, geodetické a projektové práce</t>
  </si>
  <si>
    <t>30</t>
  </si>
  <si>
    <t>012002000</t>
  </si>
  <si>
    <t>Geodetické práce</t>
  </si>
  <si>
    <t>…</t>
  </si>
  <si>
    <t>1024</t>
  </si>
  <si>
    <t>1005588363</t>
  </si>
  <si>
    <t>VRN3</t>
  </si>
  <si>
    <t>Zařízení staveniště</t>
  </si>
  <si>
    <t>31</t>
  </si>
  <si>
    <t>032002000</t>
  </si>
  <si>
    <t>Vybavení staveniště</t>
  </si>
  <si>
    <t>-912925510</t>
  </si>
  <si>
    <t>C - Oprava venkovní zpevněné plochy před schodištěm</t>
  </si>
  <si>
    <t xml:space="preserve">    8 - Trubní vedení</t>
  </si>
  <si>
    <t>113106121</t>
  </si>
  <si>
    <t>Rozebrání dlažeb z betonových nebo kamenných dlaždic komunikací pro pěší ručně</t>
  </si>
  <si>
    <t>-296772446</t>
  </si>
  <si>
    <t>113107331</t>
  </si>
  <si>
    <t>Odstranění podkladu z betonu prostého tl 150 mm strojně pl do 50 m2</t>
  </si>
  <si>
    <t>1119693787</t>
  </si>
  <si>
    <t>Plocha před schody</t>
  </si>
  <si>
    <t>3,5*2,2</t>
  </si>
  <si>
    <t>1367461113</t>
  </si>
  <si>
    <t>122151101</t>
  </si>
  <si>
    <t>Odkopávky a prokopávky nezapažené v hornině třídy těžitelnosti I, skupiny 1 a 2 objem do 20 m3 strojně</t>
  </si>
  <si>
    <t>-1022882800</t>
  </si>
  <si>
    <t>44*0,3</t>
  </si>
  <si>
    <t>564861111</t>
  </si>
  <si>
    <t>Podklad ze štěrkodrtě ŠD tl 200 mm</t>
  </si>
  <si>
    <t>-1298188931</t>
  </si>
  <si>
    <t>577135131</t>
  </si>
  <si>
    <t>Asfaltový beton vrstva obrusná ACO 16 (ABH) tl 40 mm š do 3 m z modifikovaného asfaltu</t>
  </si>
  <si>
    <t>-2137905766</t>
  </si>
  <si>
    <t>577135132</t>
  </si>
  <si>
    <t>Asfaltový beton vrstva ložní ACL 16 (ABH) tl 40 mm š do 3 m z modifikovaného asfaltu</t>
  </si>
  <si>
    <t>1874015464</t>
  </si>
  <si>
    <t>Trubní vedení</t>
  </si>
  <si>
    <t>894812032</t>
  </si>
  <si>
    <t>Revizní a čistící šachta z PP DN 400 šachtová roura korugovaná bez hrdla světlé hloubky 1500 mm</t>
  </si>
  <si>
    <t>-1775981266</t>
  </si>
  <si>
    <t>894812041</t>
  </si>
  <si>
    <t>Příplatek k rourám revizní a čistící šachty z PP DN 400 za uříznutí šachtové roury</t>
  </si>
  <si>
    <t>-735820447</t>
  </si>
  <si>
    <t>894812063</t>
  </si>
  <si>
    <t>Revizní a čistící šachta z PP DN 400 poklop litinový plný do teleskopické trubky pro třídu zatížení D400</t>
  </si>
  <si>
    <t>713289667</t>
  </si>
  <si>
    <t>899623151</t>
  </si>
  <si>
    <t>Obetonování potrubí nebo zdiva stok betonem prostým tř. C 16/20 otevřený výkop</t>
  </si>
  <si>
    <t>1242095907</t>
  </si>
  <si>
    <t>916131112</t>
  </si>
  <si>
    <t>Osazení silničního obrubníku betonového ležatého bez boční opěry do lože z betonu prostého</t>
  </si>
  <si>
    <t>-174269373</t>
  </si>
  <si>
    <t>59217029</t>
  </si>
  <si>
    <t>obrubník betonový silniční nájezdový 1000x150x150mm</t>
  </si>
  <si>
    <t>1990098385</t>
  </si>
  <si>
    <t>1111359314</t>
  </si>
  <si>
    <t>919735113</t>
  </si>
  <si>
    <t>Řezání stávajícího živičného krytu hl do 150 mm</t>
  </si>
  <si>
    <t>1471813210</t>
  </si>
  <si>
    <t>-827382451</t>
  </si>
  <si>
    <t>1994581020</t>
  </si>
  <si>
    <t>13,003*40 'Přepočtené koeficientem množství</t>
  </si>
  <si>
    <t>1171158195</t>
  </si>
  <si>
    <t>998225111</t>
  </si>
  <si>
    <t>Přesun hmot pro pozemní komunikace s krytem z kamene, monolitickým betonovým nebo živičným</t>
  </si>
  <si>
    <t>-301239267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</si>
</sst>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>
      <selection activeCell="G2" sqref="G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199" t="s">
        <v>5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s="1" customFormat="1" ht="12" customHeight="1">
      <c r="B5" s="20"/>
      <c r="D5" s="24" t="s">
        <v>13</v>
      </c>
      <c r="K5" s="230" t="s">
        <v>14</v>
      </c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R5" s="20"/>
      <c r="BE5" s="227" t="s">
        <v>15</v>
      </c>
      <c r="BS5" s="17" t="s">
        <v>6</v>
      </c>
    </row>
    <row r="6" spans="1:74" s="1" customFormat="1" ht="36.950000000000003" customHeight="1">
      <c r="B6" s="20"/>
      <c r="D6" s="26" t="s">
        <v>16</v>
      </c>
      <c r="K6" s="231" t="s">
        <v>17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R6" s="20"/>
      <c r="BE6" s="228"/>
      <c r="BS6" s="17" t="s">
        <v>6</v>
      </c>
    </row>
    <row r="7" spans="1:74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28"/>
      <c r="BS7" s="17" t="s">
        <v>6</v>
      </c>
    </row>
    <row r="8" spans="1:74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28"/>
      <c r="BS8" s="17" t="s">
        <v>6</v>
      </c>
    </row>
    <row r="9" spans="1:74" s="1" customFormat="1" ht="14.45" customHeight="1">
      <c r="B9" s="20"/>
      <c r="AR9" s="20"/>
      <c r="BE9" s="228"/>
      <c r="BS9" s="17" t="s">
        <v>6</v>
      </c>
    </row>
    <row r="10" spans="1:74" s="1" customFormat="1" ht="12" customHeight="1">
      <c r="B10" s="20"/>
      <c r="D10" s="27" t="s">
        <v>24</v>
      </c>
      <c r="AK10" s="27" t="s">
        <v>25</v>
      </c>
      <c r="AN10" s="25" t="s">
        <v>26</v>
      </c>
      <c r="AR10" s="20"/>
      <c r="BE10" s="228"/>
      <c r="BS10" s="17" t="s">
        <v>6</v>
      </c>
    </row>
    <row r="11" spans="1:74" s="1" customFormat="1" ht="18.399999999999999" customHeight="1">
      <c r="B11" s="20"/>
      <c r="E11" s="25" t="s">
        <v>27</v>
      </c>
      <c r="AK11" s="27" t="s">
        <v>28</v>
      </c>
      <c r="AN11" s="25" t="s">
        <v>1</v>
      </c>
      <c r="AR11" s="20"/>
      <c r="BE11" s="228"/>
      <c r="BS11" s="17" t="s">
        <v>6</v>
      </c>
    </row>
    <row r="12" spans="1:74" s="1" customFormat="1" ht="6.95" customHeight="1">
      <c r="B12" s="20"/>
      <c r="AR12" s="20"/>
      <c r="BE12" s="228"/>
      <c r="BS12" s="17" t="s">
        <v>6</v>
      </c>
    </row>
    <row r="13" spans="1:74" s="1" customFormat="1" ht="12" customHeight="1">
      <c r="B13" s="20"/>
      <c r="D13" s="27" t="s">
        <v>29</v>
      </c>
      <c r="AK13" s="27" t="s">
        <v>25</v>
      </c>
      <c r="AN13" s="29" t="s">
        <v>30</v>
      </c>
      <c r="AR13" s="20"/>
      <c r="BE13" s="228"/>
      <c r="BS13" s="17" t="s">
        <v>6</v>
      </c>
    </row>
    <row r="14" spans="1:74" ht="12.75">
      <c r="B14" s="20"/>
      <c r="E14" s="232" t="s">
        <v>30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7" t="s">
        <v>28</v>
      </c>
      <c r="AN14" s="29" t="s">
        <v>30</v>
      </c>
      <c r="AR14" s="20"/>
      <c r="BE14" s="228"/>
      <c r="BS14" s="17" t="s">
        <v>6</v>
      </c>
    </row>
    <row r="15" spans="1:74" s="1" customFormat="1" ht="6.95" customHeight="1">
      <c r="B15" s="20"/>
      <c r="AR15" s="20"/>
      <c r="BE15" s="228"/>
      <c r="BS15" s="17" t="s">
        <v>3</v>
      </c>
    </row>
    <row r="16" spans="1:74" s="1" customFormat="1" ht="12" customHeight="1">
      <c r="B16" s="20"/>
      <c r="D16" s="27" t="s">
        <v>31</v>
      </c>
      <c r="AK16" s="27" t="s">
        <v>25</v>
      </c>
      <c r="AN16" s="25" t="s">
        <v>32</v>
      </c>
      <c r="AR16" s="20"/>
      <c r="BE16" s="228"/>
      <c r="BS16" s="17" t="s">
        <v>3</v>
      </c>
    </row>
    <row r="17" spans="1:71" s="1" customFormat="1" ht="18.399999999999999" customHeight="1">
      <c r="B17" s="20"/>
      <c r="E17" s="25" t="s">
        <v>33</v>
      </c>
      <c r="AK17" s="27" t="s">
        <v>28</v>
      </c>
      <c r="AN17" s="25" t="s">
        <v>1</v>
      </c>
      <c r="AR17" s="20"/>
      <c r="BE17" s="228"/>
      <c r="BS17" s="17" t="s">
        <v>34</v>
      </c>
    </row>
    <row r="18" spans="1:71" s="1" customFormat="1" ht="6.95" customHeight="1">
      <c r="B18" s="20"/>
      <c r="AR18" s="20"/>
      <c r="BE18" s="228"/>
      <c r="BS18" s="17" t="s">
        <v>6</v>
      </c>
    </row>
    <row r="19" spans="1:71" s="1" customFormat="1" ht="12" customHeight="1">
      <c r="B19" s="20"/>
      <c r="D19" s="27" t="s">
        <v>35</v>
      </c>
      <c r="AK19" s="27" t="s">
        <v>25</v>
      </c>
      <c r="AN19" s="25" t="s">
        <v>1</v>
      </c>
      <c r="AR19" s="20"/>
      <c r="BE19" s="228"/>
      <c r="BS19" s="17" t="s">
        <v>6</v>
      </c>
    </row>
    <row r="20" spans="1:71" s="1" customFormat="1" ht="18.399999999999999" customHeight="1">
      <c r="B20" s="20"/>
      <c r="E20" s="25" t="s">
        <v>36</v>
      </c>
      <c r="AK20" s="27" t="s">
        <v>28</v>
      </c>
      <c r="AN20" s="25" t="s">
        <v>1</v>
      </c>
      <c r="AR20" s="20"/>
      <c r="BE20" s="228"/>
      <c r="BS20" s="17" t="s">
        <v>34</v>
      </c>
    </row>
    <row r="21" spans="1:71" s="1" customFormat="1" ht="6.95" customHeight="1">
      <c r="B21" s="20"/>
      <c r="AR21" s="20"/>
      <c r="BE21" s="228"/>
    </row>
    <row r="22" spans="1:71" s="1" customFormat="1" ht="12" customHeight="1">
      <c r="B22" s="20"/>
      <c r="D22" s="27" t="s">
        <v>37</v>
      </c>
      <c r="AR22" s="20"/>
      <c r="BE22" s="228"/>
    </row>
    <row r="23" spans="1:71" s="1" customFormat="1" ht="16.5" customHeight="1">
      <c r="B23" s="20"/>
      <c r="E23" s="234" t="s">
        <v>1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R23" s="20"/>
      <c r="BE23" s="228"/>
    </row>
    <row r="24" spans="1:71" s="1" customFormat="1" ht="6.95" customHeight="1">
      <c r="B24" s="20"/>
      <c r="AR24" s="20"/>
      <c r="BE24" s="228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8"/>
    </row>
    <row r="26" spans="1:71" s="2" customFormat="1" ht="25.9" customHeight="1">
      <c r="A26" s="32"/>
      <c r="B26" s="33"/>
      <c r="C26" s="32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5">
        <f>ROUND(AG94,2)</f>
        <v>0</v>
      </c>
      <c r="AL26" s="236"/>
      <c r="AM26" s="236"/>
      <c r="AN26" s="236"/>
      <c r="AO26" s="236"/>
      <c r="AP26" s="32"/>
      <c r="AQ26" s="32"/>
      <c r="AR26" s="33"/>
      <c r="BE26" s="228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8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7" t="s">
        <v>39</v>
      </c>
      <c r="M28" s="237"/>
      <c r="N28" s="237"/>
      <c r="O28" s="237"/>
      <c r="P28" s="237"/>
      <c r="Q28" s="32"/>
      <c r="R28" s="32"/>
      <c r="S28" s="32"/>
      <c r="T28" s="32"/>
      <c r="U28" s="32"/>
      <c r="V28" s="32"/>
      <c r="W28" s="237" t="s">
        <v>40</v>
      </c>
      <c r="X28" s="237"/>
      <c r="Y28" s="237"/>
      <c r="Z28" s="237"/>
      <c r="AA28" s="237"/>
      <c r="AB28" s="237"/>
      <c r="AC28" s="237"/>
      <c r="AD28" s="237"/>
      <c r="AE28" s="237"/>
      <c r="AF28" s="32"/>
      <c r="AG28" s="32"/>
      <c r="AH28" s="32"/>
      <c r="AI28" s="32"/>
      <c r="AJ28" s="32"/>
      <c r="AK28" s="237" t="s">
        <v>41</v>
      </c>
      <c r="AL28" s="237"/>
      <c r="AM28" s="237"/>
      <c r="AN28" s="237"/>
      <c r="AO28" s="237"/>
      <c r="AP28" s="32"/>
      <c r="AQ28" s="32"/>
      <c r="AR28" s="33"/>
      <c r="BE28" s="228"/>
    </row>
    <row r="29" spans="1:71" s="3" customFormat="1" ht="14.45" customHeight="1">
      <c r="B29" s="37"/>
      <c r="D29" s="27" t="s">
        <v>42</v>
      </c>
      <c r="F29" s="27" t="s">
        <v>43</v>
      </c>
      <c r="L29" s="222">
        <v>0.21</v>
      </c>
      <c r="M29" s="221"/>
      <c r="N29" s="221"/>
      <c r="O29" s="221"/>
      <c r="P29" s="221"/>
      <c r="W29" s="220">
        <f>ROUND(AZ94, 2)</f>
        <v>0</v>
      </c>
      <c r="X29" s="221"/>
      <c r="Y29" s="221"/>
      <c r="Z29" s="221"/>
      <c r="AA29" s="221"/>
      <c r="AB29" s="221"/>
      <c r="AC29" s="221"/>
      <c r="AD29" s="221"/>
      <c r="AE29" s="221"/>
      <c r="AK29" s="220">
        <f>ROUND(AV94, 2)</f>
        <v>0</v>
      </c>
      <c r="AL29" s="221"/>
      <c r="AM29" s="221"/>
      <c r="AN29" s="221"/>
      <c r="AO29" s="221"/>
      <c r="AR29" s="37"/>
      <c r="BE29" s="229"/>
    </row>
    <row r="30" spans="1:71" s="3" customFormat="1" ht="14.45" customHeight="1">
      <c r="B30" s="37"/>
      <c r="F30" s="27" t="s">
        <v>44</v>
      </c>
      <c r="L30" s="222">
        <v>0.15</v>
      </c>
      <c r="M30" s="221"/>
      <c r="N30" s="221"/>
      <c r="O30" s="221"/>
      <c r="P30" s="221"/>
      <c r="W30" s="220">
        <f>ROUND(BA94, 2)</f>
        <v>0</v>
      </c>
      <c r="X30" s="221"/>
      <c r="Y30" s="221"/>
      <c r="Z30" s="221"/>
      <c r="AA30" s="221"/>
      <c r="AB30" s="221"/>
      <c r="AC30" s="221"/>
      <c r="AD30" s="221"/>
      <c r="AE30" s="221"/>
      <c r="AK30" s="220">
        <f>ROUND(AW94, 2)</f>
        <v>0</v>
      </c>
      <c r="AL30" s="221"/>
      <c r="AM30" s="221"/>
      <c r="AN30" s="221"/>
      <c r="AO30" s="221"/>
      <c r="AR30" s="37"/>
      <c r="BE30" s="229"/>
    </row>
    <row r="31" spans="1:71" s="3" customFormat="1" ht="14.45" hidden="1" customHeight="1">
      <c r="B31" s="37"/>
      <c r="F31" s="27" t="s">
        <v>45</v>
      </c>
      <c r="L31" s="222">
        <v>0.21</v>
      </c>
      <c r="M31" s="221"/>
      <c r="N31" s="221"/>
      <c r="O31" s="221"/>
      <c r="P31" s="221"/>
      <c r="W31" s="220">
        <f>ROUND(BB94, 2)</f>
        <v>0</v>
      </c>
      <c r="X31" s="221"/>
      <c r="Y31" s="221"/>
      <c r="Z31" s="221"/>
      <c r="AA31" s="221"/>
      <c r="AB31" s="221"/>
      <c r="AC31" s="221"/>
      <c r="AD31" s="221"/>
      <c r="AE31" s="221"/>
      <c r="AK31" s="220">
        <v>0</v>
      </c>
      <c r="AL31" s="221"/>
      <c r="AM31" s="221"/>
      <c r="AN31" s="221"/>
      <c r="AO31" s="221"/>
      <c r="AR31" s="37"/>
      <c r="BE31" s="229"/>
    </row>
    <row r="32" spans="1:71" s="3" customFormat="1" ht="14.45" hidden="1" customHeight="1">
      <c r="B32" s="37"/>
      <c r="F32" s="27" t="s">
        <v>46</v>
      </c>
      <c r="L32" s="222">
        <v>0.15</v>
      </c>
      <c r="M32" s="221"/>
      <c r="N32" s="221"/>
      <c r="O32" s="221"/>
      <c r="P32" s="221"/>
      <c r="W32" s="220">
        <f>ROUND(BC94, 2)</f>
        <v>0</v>
      </c>
      <c r="X32" s="221"/>
      <c r="Y32" s="221"/>
      <c r="Z32" s="221"/>
      <c r="AA32" s="221"/>
      <c r="AB32" s="221"/>
      <c r="AC32" s="221"/>
      <c r="AD32" s="221"/>
      <c r="AE32" s="221"/>
      <c r="AK32" s="220">
        <v>0</v>
      </c>
      <c r="AL32" s="221"/>
      <c r="AM32" s="221"/>
      <c r="AN32" s="221"/>
      <c r="AO32" s="221"/>
      <c r="AR32" s="37"/>
      <c r="BE32" s="229"/>
    </row>
    <row r="33" spans="1:57" s="3" customFormat="1" ht="14.45" hidden="1" customHeight="1">
      <c r="B33" s="37"/>
      <c r="F33" s="27" t="s">
        <v>47</v>
      </c>
      <c r="L33" s="222">
        <v>0</v>
      </c>
      <c r="M33" s="221"/>
      <c r="N33" s="221"/>
      <c r="O33" s="221"/>
      <c r="P33" s="221"/>
      <c r="W33" s="220">
        <f>ROUND(BD94, 2)</f>
        <v>0</v>
      </c>
      <c r="X33" s="221"/>
      <c r="Y33" s="221"/>
      <c r="Z33" s="221"/>
      <c r="AA33" s="221"/>
      <c r="AB33" s="221"/>
      <c r="AC33" s="221"/>
      <c r="AD33" s="221"/>
      <c r="AE33" s="221"/>
      <c r="AK33" s="220">
        <v>0</v>
      </c>
      <c r="AL33" s="221"/>
      <c r="AM33" s="221"/>
      <c r="AN33" s="221"/>
      <c r="AO33" s="221"/>
      <c r="AR33" s="37"/>
      <c r="BE33" s="229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8"/>
    </row>
    <row r="35" spans="1:57" s="2" customFormat="1" ht="25.9" customHeight="1">
      <c r="A35" s="32"/>
      <c r="B35" s="33"/>
      <c r="C35" s="38"/>
      <c r="D35" s="39" t="s">
        <v>48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49</v>
      </c>
      <c r="U35" s="40"/>
      <c r="V35" s="40"/>
      <c r="W35" s="40"/>
      <c r="X35" s="223" t="s">
        <v>50</v>
      </c>
      <c r="Y35" s="224"/>
      <c r="Z35" s="224"/>
      <c r="AA35" s="224"/>
      <c r="AB35" s="224"/>
      <c r="AC35" s="40"/>
      <c r="AD35" s="40"/>
      <c r="AE35" s="40"/>
      <c r="AF35" s="40"/>
      <c r="AG35" s="40"/>
      <c r="AH35" s="40"/>
      <c r="AI35" s="40"/>
      <c r="AJ35" s="40"/>
      <c r="AK35" s="225">
        <f>SUM(AK26:AK33)</f>
        <v>0</v>
      </c>
      <c r="AL35" s="224"/>
      <c r="AM35" s="224"/>
      <c r="AN35" s="224"/>
      <c r="AO35" s="226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51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52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2"/>
      <c r="B60" s="33"/>
      <c r="C60" s="32"/>
      <c r="D60" s="45" t="s">
        <v>53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54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53</v>
      </c>
      <c r="AI60" s="35"/>
      <c r="AJ60" s="35"/>
      <c r="AK60" s="35"/>
      <c r="AL60" s="35"/>
      <c r="AM60" s="45" t="s">
        <v>54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32"/>
      <c r="B64" s="33"/>
      <c r="C64" s="32"/>
      <c r="D64" s="43" t="s">
        <v>55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56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2"/>
      <c r="B75" s="33"/>
      <c r="C75" s="32"/>
      <c r="D75" s="45" t="s">
        <v>53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54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53</v>
      </c>
      <c r="AI75" s="35"/>
      <c r="AJ75" s="35"/>
      <c r="AK75" s="35"/>
      <c r="AL75" s="35"/>
      <c r="AM75" s="45" t="s">
        <v>54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1" t="s">
        <v>57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13</v>
      </c>
      <c r="L84" s="4" t="str">
        <f>K5</f>
        <v>122022</v>
      </c>
      <c r="AR84" s="51"/>
    </row>
    <row r="85" spans="1:91" s="5" customFormat="1" ht="36.950000000000003" customHeight="1">
      <c r="B85" s="52"/>
      <c r="C85" s="53" t="s">
        <v>16</v>
      </c>
      <c r="L85" s="211" t="str">
        <f>K6</f>
        <v>Oprava vstupního schodiště ve speciální základní škole Králíky</v>
      </c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Králíky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13" t="str">
        <f>IF(AN8= "","",AN8)</f>
        <v>20. 5. 2022</v>
      </c>
      <c r="AN87" s="213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Speciální základní škola Králíky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31</v>
      </c>
      <c r="AJ89" s="32"/>
      <c r="AK89" s="32"/>
      <c r="AL89" s="32"/>
      <c r="AM89" s="214" t="str">
        <f>IF(E17="","",E17)</f>
        <v>Ing. Pavel Švestka</v>
      </c>
      <c r="AN89" s="215"/>
      <c r="AO89" s="215"/>
      <c r="AP89" s="215"/>
      <c r="AQ89" s="32"/>
      <c r="AR89" s="33"/>
      <c r="AS89" s="216" t="s">
        <v>58</v>
      </c>
      <c r="AT89" s="21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7" t="s">
        <v>29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35</v>
      </c>
      <c r="AJ90" s="32"/>
      <c r="AK90" s="32"/>
      <c r="AL90" s="32"/>
      <c r="AM90" s="214" t="str">
        <f>IF(E20="","",E20)</f>
        <v xml:space="preserve"> </v>
      </c>
      <c r="AN90" s="215"/>
      <c r="AO90" s="215"/>
      <c r="AP90" s="215"/>
      <c r="AQ90" s="32"/>
      <c r="AR90" s="33"/>
      <c r="AS90" s="218"/>
      <c r="AT90" s="21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18"/>
      <c r="AT91" s="21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04" t="s">
        <v>59</v>
      </c>
      <c r="D92" s="205"/>
      <c r="E92" s="205"/>
      <c r="F92" s="205"/>
      <c r="G92" s="205"/>
      <c r="H92" s="60"/>
      <c r="I92" s="206" t="s">
        <v>60</v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7" t="s">
        <v>61</v>
      </c>
      <c r="AH92" s="205"/>
      <c r="AI92" s="205"/>
      <c r="AJ92" s="205"/>
      <c r="AK92" s="205"/>
      <c r="AL92" s="205"/>
      <c r="AM92" s="205"/>
      <c r="AN92" s="206" t="s">
        <v>62</v>
      </c>
      <c r="AO92" s="205"/>
      <c r="AP92" s="208"/>
      <c r="AQ92" s="61" t="s">
        <v>63</v>
      </c>
      <c r="AR92" s="33"/>
      <c r="AS92" s="62" t="s">
        <v>64</v>
      </c>
      <c r="AT92" s="63" t="s">
        <v>65</v>
      </c>
      <c r="AU92" s="63" t="s">
        <v>66</v>
      </c>
      <c r="AV92" s="63" t="s">
        <v>67</v>
      </c>
      <c r="AW92" s="63" t="s">
        <v>68</v>
      </c>
      <c r="AX92" s="63" t="s">
        <v>69</v>
      </c>
      <c r="AY92" s="63" t="s">
        <v>70</v>
      </c>
      <c r="AZ92" s="63" t="s">
        <v>71</v>
      </c>
      <c r="BA92" s="63" t="s">
        <v>72</v>
      </c>
      <c r="BB92" s="63" t="s">
        <v>73</v>
      </c>
      <c r="BC92" s="63" t="s">
        <v>74</v>
      </c>
      <c r="BD92" s="64" t="s">
        <v>75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76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09">
        <f>ROUND(SUM(AG95:AG97),2)</f>
        <v>0</v>
      </c>
      <c r="AH94" s="209"/>
      <c r="AI94" s="209"/>
      <c r="AJ94" s="209"/>
      <c r="AK94" s="209"/>
      <c r="AL94" s="209"/>
      <c r="AM94" s="209"/>
      <c r="AN94" s="210">
        <f>SUM(AG94,AT94)</f>
        <v>0</v>
      </c>
      <c r="AO94" s="210"/>
      <c r="AP94" s="210"/>
      <c r="AQ94" s="72" t="s">
        <v>1</v>
      </c>
      <c r="AR94" s="68"/>
      <c r="AS94" s="73">
        <f>ROUND(SUM(AS95:AS97),2)</f>
        <v>0</v>
      </c>
      <c r="AT94" s="74">
        <f>ROUND(SUM(AV94:AW94),2)</f>
        <v>0</v>
      </c>
      <c r="AU94" s="75">
        <f>ROUND(SUM(AU95:AU97),5)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ROUND(SUM(AZ95:AZ97),2)</f>
        <v>0</v>
      </c>
      <c r="BA94" s="74">
        <f>ROUND(SUM(BA95:BA97),2)</f>
        <v>0</v>
      </c>
      <c r="BB94" s="74">
        <f>ROUND(SUM(BB95:BB97),2)</f>
        <v>0</v>
      </c>
      <c r="BC94" s="74">
        <f>ROUND(SUM(BC95:BC97),2)</f>
        <v>0</v>
      </c>
      <c r="BD94" s="76">
        <f>ROUND(SUM(BD95:BD97),2)</f>
        <v>0</v>
      </c>
      <c r="BS94" s="77" t="s">
        <v>77</v>
      </c>
      <c r="BT94" s="77" t="s">
        <v>78</v>
      </c>
      <c r="BU94" s="78" t="s">
        <v>79</v>
      </c>
      <c r="BV94" s="77" t="s">
        <v>80</v>
      </c>
      <c r="BW94" s="77" t="s">
        <v>4</v>
      </c>
      <c r="BX94" s="77" t="s">
        <v>81</v>
      </c>
      <c r="CL94" s="77" t="s">
        <v>1</v>
      </c>
    </row>
    <row r="95" spans="1:91" s="7" customFormat="1" ht="16.5" customHeight="1">
      <c r="A95" s="79" t="s">
        <v>82</v>
      </c>
      <c r="B95" s="80"/>
      <c r="C95" s="81"/>
      <c r="D95" s="203" t="s">
        <v>83</v>
      </c>
      <c r="E95" s="203"/>
      <c r="F95" s="203"/>
      <c r="G95" s="203"/>
      <c r="H95" s="203"/>
      <c r="I95" s="82"/>
      <c r="J95" s="203" t="s">
        <v>84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1">
        <f>'A - Bourací práce'!J30</f>
        <v>0</v>
      </c>
      <c r="AH95" s="202"/>
      <c r="AI95" s="202"/>
      <c r="AJ95" s="202"/>
      <c r="AK95" s="202"/>
      <c r="AL95" s="202"/>
      <c r="AM95" s="202"/>
      <c r="AN95" s="201">
        <f>SUM(AG95,AT95)</f>
        <v>0</v>
      </c>
      <c r="AO95" s="202"/>
      <c r="AP95" s="202"/>
      <c r="AQ95" s="83" t="s">
        <v>85</v>
      </c>
      <c r="AR95" s="80"/>
      <c r="AS95" s="84">
        <v>0</v>
      </c>
      <c r="AT95" s="85">
        <f>ROUND(SUM(AV95:AW95),2)</f>
        <v>0</v>
      </c>
      <c r="AU95" s="86">
        <f>'A - Bourací práce'!P122</f>
        <v>0</v>
      </c>
      <c r="AV95" s="85">
        <f>'A - Bourací práce'!J33</f>
        <v>0</v>
      </c>
      <c r="AW95" s="85">
        <f>'A - Bourací práce'!J34</f>
        <v>0</v>
      </c>
      <c r="AX95" s="85">
        <f>'A - Bourací práce'!J35</f>
        <v>0</v>
      </c>
      <c r="AY95" s="85">
        <f>'A - Bourací práce'!J36</f>
        <v>0</v>
      </c>
      <c r="AZ95" s="85">
        <f>'A - Bourací práce'!F33</f>
        <v>0</v>
      </c>
      <c r="BA95" s="85">
        <f>'A - Bourací práce'!F34</f>
        <v>0</v>
      </c>
      <c r="BB95" s="85">
        <f>'A - Bourací práce'!F35</f>
        <v>0</v>
      </c>
      <c r="BC95" s="85">
        <f>'A - Bourací práce'!F36</f>
        <v>0</v>
      </c>
      <c r="BD95" s="87">
        <f>'A - Bourací práce'!F37</f>
        <v>0</v>
      </c>
      <c r="BT95" s="88" t="s">
        <v>86</v>
      </c>
      <c r="BV95" s="88" t="s">
        <v>80</v>
      </c>
      <c r="BW95" s="88" t="s">
        <v>87</v>
      </c>
      <c r="BX95" s="88" t="s">
        <v>4</v>
      </c>
      <c r="CL95" s="88" t="s">
        <v>1</v>
      </c>
      <c r="CM95" s="88" t="s">
        <v>88</v>
      </c>
    </row>
    <row r="96" spans="1:91" s="7" customFormat="1" ht="16.5" customHeight="1">
      <c r="A96" s="79" t="s">
        <v>82</v>
      </c>
      <c r="B96" s="80"/>
      <c r="C96" s="81"/>
      <c r="D96" s="203" t="s">
        <v>89</v>
      </c>
      <c r="E96" s="203"/>
      <c r="F96" s="203"/>
      <c r="G96" s="203"/>
      <c r="H96" s="203"/>
      <c r="I96" s="82"/>
      <c r="J96" s="203" t="s">
        <v>90</v>
      </c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1">
        <f>'B - Stavební část - nové ...'!J30</f>
        <v>0</v>
      </c>
      <c r="AH96" s="202"/>
      <c r="AI96" s="202"/>
      <c r="AJ96" s="202"/>
      <c r="AK96" s="202"/>
      <c r="AL96" s="202"/>
      <c r="AM96" s="202"/>
      <c r="AN96" s="201">
        <f>SUM(AG96,AT96)</f>
        <v>0</v>
      </c>
      <c r="AO96" s="202"/>
      <c r="AP96" s="202"/>
      <c r="AQ96" s="83" t="s">
        <v>85</v>
      </c>
      <c r="AR96" s="80"/>
      <c r="AS96" s="84">
        <v>0</v>
      </c>
      <c r="AT96" s="85">
        <f>ROUND(SUM(AV96:AW96),2)</f>
        <v>0</v>
      </c>
      <c r="AU96" s="86">
        <f>'B - Stavební část - nové ...'!P130</f>
        <v>0</v>
      </c>
      <c r="AV96" s="85">
        <f>'B - Stavební část - nové ...'!J33</f>
        <v>0</v>
      </c>
      <c r="AW96" s="85">
        <f>'B - Stavební část - nové ...'!J34</f>
        <v>0</v>
      </c>
      <c r="AX96" s="85">
        <f>'B - Stavební část - nové ...'!J35</f>
        <v>0</v>
      </c>
      <c r="AY96" s="85">
        <f>'B - Stavební část - nové ...'!J36</f>
        <v>0</v>
      </c>
      <c r="AZ96" s="85">
        <f>'B - Stavební část - nové ...'!F33</f>
        <v>0</v>
      </c>
      <c r="BA96" s="85">
        <f>'B - Stavební část - nové ...'!F34</f>
        <v>0</v>
      </c>
      <c r="BB96" s="85">
        <f>'B - Stavební část - nové ...'!F35</f>
        <v>0</v>
      </c>
      <c r="BC96" s="85">
        <f>'B - Stavební část - nové ...'!F36</f>
        <v>0</v>
      </c>
      <c r="BD96" s="87">
        <f>'B - Stavební část - nové ...'!F37</f>
        <v>0</v>
      </c>
      <c r="BT96" s="88" t="s">
        <v>86</v>
      </c>
      <c r="BV96" s="88" t="s">
        <v>80</v>
      </c>
      <c r="BW96" s="88" t="s">
        <v>91</v>
      </c>
      <c r="BX96" s="88" t="s">
        <v>4</v>
      </c>
      <c r="CL96" s="88" t="s">
        <v>1</v>
      </c>
      <c r="CM96" s="88" t="s">
        <v>88</v>
      </c>
    </row>
    <row r="97" spans="1:91" s="7" customFormat="1" ht="24.75" customHeight="1">
      <c r="A97" s="79" t="s">
        <v>82</v>
      </c>
      <c r="B97" s="80"/>
      <c r="C97" s="81"/>
      <c r="D97" s="203" t="s">
        <v>92</v>
      </c>
      <c r="E97" s="203"/>
      <c r="F97" s="203"/>
      <c r="G97" s="203"/>
      <c r="H97" s="203"/>
      <c r="I97" s="82"/>
      <c r="J97" s="203" t="s">
        <v>93</v>
      </c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1">
        <f>'C - Oprava venkovní zpevn...'!J30</f>
        <v>0</v>
      </c>
      <c r="AH97" s="202"/>
      <c r="AI97" s="202"/>
      <c r="AJ97" s="202"/>
      <c r="AK97" s="202"/>
      <c r="AL97" s="202"/>
      <c r="AM97" s="202"/>
      <c r="AN97" s="201">
        <f>SUM(AG97,AT97)</f>
        <v>0</v>
      </c>
      <c r="AO97" s="202"/>
      <c r="AP97" s="202"/>
      <c r="AQ97" s="83" t="s">
        <v>85</v>
      </c>
      <c r="AR97" s="80"/>
      <c r="AS97" s="89">
        <v>0</v>
      </c>
      <c r="AT97" s="90">
        <f>ROUND(SUM(AV97:AW97),2)</f>
        <v>0</v>
      </c>
      <c r="AU97" s="91">
        <f>'C - Oprava venkovní zpevn...'!P123</f>
        <v>0</v>
      </c>
      <c r="AV97" s="90">
        <f>'C - Oprava venkovní zpevn...'!J33</f>
        <v>0</v>
      </c>
      <c r="AW97" s="90">
        <f>'C - Oprava venkovní zpevn...'!J34</f>
        <v>0</v>
      </c>
      <c r="AX97" s="90">
        <f>'C - Oprava venkovní zpevn...'!J35</f>
        <v>0</v>
      </c>
      <c r="AY97" s="90">
        <f>'C - Oprava venkovní zpevn...'!J36</f>
        <v>0</v>
      </c>
      <c r="AZ97" s="90">
        <f>'C - Oprava venkovní zpevn...'!F33</f>
        <v>0</v>
      </c>
      <c r="BA97" s="90">
        <f>'C - Oprava venkovní zpevn...'!F34</f>
        <v>0</v>
      </c>
      <c r="BB97" s="90">
        <f>'C - Oprava venkovní zpevn...'!F35</f>
        <v>0</v>
      </c>
      <c r="BC97" s="90">
        <f>'C - Oprava venkovní zpevn...'!F36</f>
        <v>0</v>
      </c>
      <c r="BD97" s="92">
        <f>'C - Oprava venkovní zpevn...'!F37</f>
        <v>0</v>
      </c>
      <c r="BT97" s="88" t="s">
        <v>86</v>
      </c>
      <c r="BV97" s="88" t="s">
        <v>80</v>
      </c>
      <c r="BW97" s="88" t="s">
        <v>94</v>
      </c>
      <c r="BX97" s="88" t="s">
        <v>4</v>
      </c>
      <c r="CL97" s="88" t="s">
        <v>1</v>
      </c>
      <c r="CM97" s="88" t="s">
        <v>88</v>
      </c>
    </row>
    <row r="98" spans="1:91" s="2" customFormat="1" ht="30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91" s="2" customFormat="1" ht="6.95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</sheetData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A - Bourací práce'!C2" display="/" xr:uid="{00000000-0004-0000-0000-000000000000}"/>
    <hyperlink ref="A96" location="'B - Stavební část - nové ...'!C2" display="/" xr:uid="{00000000-0004-0000-0000-000001000000}"/>
    <hyperlink ref="A97" location="'C - Oprava venkovní zpevn...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8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7" t="s">
        <v>87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1:46" s="1" customFormat="1" ht="24.95" hidden="1" customHeight="1">
      <c r="B4" s="20"/>
      <c r="D4" s="21" t="s">
        <v>95</v>
      </c>
      <c r="L4" s="20"/>
      <c r="M4" s="93" t="s">
        <v>10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16</v>
      </c>
      <c r="L6" s="20"/>
    </row>
    <row r="7" spans="1:46" s="1" customFormat="1" ht="16.5" hidden="1" customHeight="1">
      <c r="B7" s="20"/>
      <c r="E7" s="239" t="str">
        <f>'Rekapitulace stavby'!K6</f>
        <v>Oprava vstupního schodiště ve speciální základní škole Králíky</v>
      </c>
      <c r="F7" s="240"/>
      <c r="G7" s="240"/>
      <c r="H7" s="240"/>
      <c r="L7" s="20"/>
    </row>
    <row r="8" spans="1:46" s="2" customFormat="1" ht="12" hidden="1" customHeight="1">
      <c r="A8" s="32"/>
      <c r="B8" s="33"/>
      <c r="C8" s="32"/>
      <c r="D8" s="27" t="s">
        <v>96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hidden="1" customHeight="1">
      <c r="A9" s="32"/>
      <c r="B9" s="33"/>
      <c r="C9" s="32"/>
      <c r="D9" s="32"/>
      <c r="E9" s="211" t="s">
        <v>97</v>
      </c>
      <c r="F9" s="238"/>
      <c r="G9" s="238"/>
      <c r="H9" s="23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idden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hidden="1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hidden="1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20. 5. 2022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hidden="1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26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hidden="1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hidden="1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hidden="1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hidden="1" customHeight="1">
      <c r="A18" s="32"/>
      <c r="B18" s="33"/>
      <c r="C18" s="32"/>
      <c r="D18" s="32"/>
      <c r="E18" s="241" t="str">
        <f>'Rekapitulace stavby'!E14</f>
        <v>Vyplň údaj</v>
      </c>
      <c r="F18" s="230"/>
      <c r="G18" s="230"/>
      <c r="H18" s="230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hidden="1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hidden="1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25</v>
      </c>
      <c r="J20" s="25" t="s">
        <v>32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hidden="1" customHeight="1">
      <c r="A21" s="32"/>
      <c r="B21" s="33"/>
      <c r="C21" s="32"/>
      <c r="D21" s="32"/>
      <c r="E21" s="25" t="s">
        <v>33</v>
      </c>
      <c r="F21" s="32"/>
      <c r="G21" s="32"/>
      <c r="H21" s="32"/>
      <c r="I21" s="2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hidden="1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hidden="1" customHeight="1">
      <c r="A23" s="32"/>
      <c r="B23" s="33"/>
      <c r="C23" s="32"/>
      <c r="D23" s="27" t="s">
        <v>35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hidden="1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hidden="1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hidden="1" customHeight="1">
      <c r="A26" s="32"/>
      <c r="B26" s="33"/>
      <c r="C26" s="32"/>
      <c r="D26" s="27" t="s">
        <v>37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hidden="1" customHeight="1">
      <c r="A27" s="94"/>
      <c r="B27" s="95"/>
      <c r="C27" s="94"/>
      <c r="D27" s="94"/>
      <c r="E27" s="234" t="s">
        <v>1</v>
      </c>
      <c r="F27" s="234"/>
      <c r="G27" s="234"/>
      <c r="H27" s="23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hidden="1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hidden="1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hidden="1" customHeight="1">
      <c r="A30" s="32"/>
      <c r="B30" s="33"/>
      <c r="C30" s="32"/>
      <c r="D30" s="97" t="s">
        <v>38</v>
      </c>
      <c r="E30" s="32"/>
      <c r="F30" s="32"/>
      <c r="G30" s="32"/>
      <c r="H30" s="32"/>
      <c r="I30" s="32"/>
      <c r="J30" s="71">
        <f>ROUND(J122,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hidden="1" customHeight="1">
      <c r="A32" s="32"/>
      <c r="B32" s="33"/>
      <c r="C32" s="32"/>
      <c r="D32" s="32"/>
      <c r="E32" s="32"/>
      <c r="F32" s="36" t="s">
        <v>40</v>
      </c>
      <c r="G32" s="32"/>
      <c r="H32" s="32"/>
      <c r="I32" s="36" t="s">
        <v>39</v>
      </c>
      <c r="J32" s="36" t="s">
        <v>41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hidden="1" customHeight="1">
      <c r="A33" s="32"/>
      <c r="B33" s="33"/>
      <c r="C33" s="32"/>
      <c r="D33" s="98" t="s">
        <v>42</v>
      </c>
      <c r="E33" s="27" t="s">
        <v>43</v>
      </c>
      <c r="F33" s="99">
        <f>ROUND((SUM(BE122:BE157)),  2)</f>
        <v>0</v>
      </c>
      <c r="G33" s="32"/>
      <c r="H33" s="32"/>
      <c r="I33" s="100">
        <v>0.21</v>
      </c>
      <c r="J33" s="99">
        <f>ROUND(((SUM(BE122:BE157))*I33),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27" t="s">
        <v>44</v>
      </c>
      <c r="F34" s="99">
        <f>ROUND((SUM(BF122:BF157)),  2)</f>
        <v>0</v>
      </c>
      <c r="G34" s="32"/>
      <c r="H34" s="32"/>
      <c r="I34" s="100">
        <v>0.15</v>
      </c>
      <c r="J34" s="99">
        <f>ROUND(((SUM(BF122:BF157))*I34),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45</v>
      </c>
      <c r="F35" s="99">
        <f>ROUND((SUM(BG122:BG157)),  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46</v>
      </c>
      <c r="F36" s="99">
        <f>ROUND((SUM(BH122:BH157)),  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47</v>
      </c>
      <c r="F37" s="99">
        <f>ROUND((SUM(BI122:BI157)),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hidden="1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hidden="1" customHeight="1">
      <c r="A39" s="32"/>
      <c r="B39" s="33"/>
      <c r="C39" s="101"/>
      <c r="D39" s="102" t="s">
        <v>48</v>
      </c>
      <c r="E39" s="60"/>
      <c r="F39" s="60"/>
      <c r="G39" s="103" t="s">
        <v>49</v>
      </c>
      <c r="H39" s="104" t="s">
        <v>50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hidden="1" customHeight="1">
      <c r="B41" s="20"/>
      <c r="L41" s="20"/>
    </row>
    <row r="42" spans="1:31" s="1" customFormat="1" ht="14.45" hidden="1" customHeight="1">
      <c r="B42" s="20"/>
      <c r="L42" s="20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1:31" hidden="1">
      <c r="B51" s="20"/>
      <c r="L51" s="20"/>
    </row>
    <row r="52" spans="1:31" hidden="1">
      <c r="B52" s="20"/>
      <c r="L52" s="20"/>
    </row>
    <row r="53" spans="1:31" hidden="1">
      <c r="B53" s="20"/>
      <c r="L53" s="20"/>
    </row>
    <row r="54" spans="1:31" hidden="1">
      <c r="B54" s="20"/>
      <c r="L54" s="20"/>
    </row>
    <row r="55" spans="1:31" hidden="1">
      <c r="B55" s="20"/>
      <c r="L55" s="20"/>
    </row>
    <row r="56" spans="1:31" hidden="1">
      <c r="B56" s="20"/>
      <c r="L56" s="20"/>
    </row>
    <row r="57" spans="1:31" hidden="1">
      <c r="B57" s="20"/>
      <c r="L57" s="20"/>
    </row>
    <row r="58" spans="1:31" hidden="1">
      <c r="B58" s="20"/>
      <c r="L58" s="20"/>
    </row>
    <row r="59" spans="1:31" hidden="1">
      <c r="B59" s="20"/>
      <c r="L59" s="20"/>
    </row>
    <row r="60" spans="1:31" hidden="1">
      <c r="B60" s="20"/>
      <c r="L60" s="20"/>
    </row>
    <row r="61" spans="1:31" s="2" customFormat="1" ht="12.75" hidden="1">
      <c r="A61" s="32"/>
      <c r="B61" s="33"/>
      <c r="C61" s="32"/>
      <c r="D61" s="45" t="s">
        <v>53</v>
      </c>
      <c r="E61" s="35"/>
      <c r="F61" s="107" t="s">
        <v>54</v>
      </c>
      <c r="G61" s="45" t="s">
        <v>53</v>
      </c>
      <c r="H61" s="35"/>
      <c r="I61" s="35"/>
      <c r="J61" s="108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idden="1">
      <c r="B62" s="20"/>
      <c r="L62" s="20"/>
    </row>
    <row r="63" spans="1:31" hidden="1">
      <c r="B63" s="20"/>
      <c r="L63" s="20"/>
    </row>
    <row r="64" spans="1:31" hidden="1">
      <c r="B64" s="20"/>
      <c r="L64" s="20"/>
    </row>
    <row r="65" spans="1:31" s="2" customFormat="1" ht="12.75" hidden="1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idden="1">
      <c r="B66" s="20"/>
      <c r="L66" s="20"/>
    </row>
    <row r="67" spans="1:31" hidden="1">
      <c r="B67" s="20"/>
      <c r="L67" s="20"/>
    </row>
    <row r="68" spans="1:31" hidden="1">
      <c r="B68" s="20"/>
      <c r="L68" s="20"/>
    </row>
    <row r="69" spans="1:31" hidden="1">
      <c r="B69" s="20"/>
      <c r="L69" s="20"/>
    </row>
    <row r="70" spans="1:31" hidden="1">
      <c r="B70" s="20"/>
      <c r="L70" s="20"/>
    </row>
    <row r="71" spans="1:31" hidden="1">
      <c r="B71" s="20"/>
      <c r="L71" s="20"/>
    </row>
    <row r="72" spans="1:31" hidden="1">
      <c r="B72" s="20"/>
      <c r="L72" s="20"/>
    </row>
    <row r="73" spans="1:31" hidden="1">
      <c r="B73" s="20"/>
      <c r="L73" s="20"/>
    </row>
    <row r="74" spans="1:31" hidden="1">
      <c r="B74" s="20"/>
      <c r="L74" s="20"/>
    </row>
    <row r="75" spans="1:31" hidden="1">
      <c r="B75" s="20"/>
      <c r="L75" s="20"/>
    </row>
    <row r="76" spans="1:31" s="2" customFormat="1" ht="12.75" hidden="1">
      <c r="A76" s="32"/>
      <c r="B76" s="33"/>
      <c r="C76" s="32"/>
      <c r="D76" s="45" t="s">
        <v>53</v>
      </c>
      <c r="E76" s="35"/>
      <c r="F76" s="107" t="s">
        <v>54</v>
      </c>
      <c r="G76" s="45" t="s">
        <v>53</v>
      </c>
      <c r="H76" s="35"/>
      <c r="I76" s="35"/>
      <c r="J76" s="108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idden="1"/>
    <row r="79" spans="1:31" hidden="1"/>
    <row r="80" spans="1:31" hidden="1"/>
    <row r="81" spans="1:47" s="2" customFormat="1" ht="6.95" hidden="1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98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39" t="str">
        <f>E7</f>
        <v>Oprava vstupního schodiště ve speciální základní škole Králíky</v>
      </c>
      <c r="F85" s="240"/>
      <c r="G85" s="240"/>
      <c r="H85" s="24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96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11" t="str">
        <f>E9</f>
        <v>A - Bourací práce</v>
      </c>
      <c r="F87" s="238"/>
      <c r="G87" s="238"/>
      <c r="H87" s="23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20</v>
      </c>
      <c r="D89" s="32"/>
      <c r="E89" s="32"/>
      <c r="F89" s="25" t="str">
        <f>F12</f>
        <v>Králíky</v>
      </c>
      <c r="G89" s="32"/>
      <c r="H89" s="32"/>
      <c r="I89" s="27" t="s">
        <v>22</v>
      </c>
      <c r="J89" s="55" t="str">
        <f>IF(J12="","",J12)</f>
        <v>20. 5. 2022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24</v>
      </c>
      <c r="D91" s="32"/>
      <c r="E91" s="32"/>
      <c r="F91" s="25" t="str">
        <f>E15</f>
        <v>Speciální základní škola Králíky</v>
      </c>
      <c r="G91" s="32"/>
      <c r="H91" s="32"/>
      <c r="I91" s="27" t="s">
        <v>31</v>
      </c>
      <c r="J91" s="30" t="str">
        <f>E21</f>
        <v>Ing. Pavel Švestka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35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09" t="s">
        <v>99</v>
      </c>
      <c r="D94" s="101"/>
      <c r="E94" s="101"/>
      <c r="F94" s="101"/>
      <c r="G94" s="101"/>
      <c r="H94" s="101"/>
      <c r="I94" s="101"/>
      <c r="J94" s="110" t="s">
        <v>100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11" t="s">
        <v>101</v>
      </c>
      <c r="D96" s="32"/>
      <c r="E96" s="32"/>
      <c r="F96" s="32"/>
      <c r="G96" s="32"/>
      <c r="H96" s="32"/>
      <c r="I96" s="32"/>
      <c r="J96" s="71">
        <f>J122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102</v>
      </c>
    </row>
    <row r="97" spans="1:31" s="9" customFormat="1" ht="24.95" hidden="1" customHeight="1">
      <c r="B97" s="112"/>
      <c r="D97" s="113" t="s">
        <v>103</v>
      </c>
      <c r="E97" s="114"/>
      <c r="F97" s="114"/>
      <c r="G97" s="114"/>
      <c r="H97" s="114"/>
      <c r="I97" s="114"/>
      <c r="J97" s="115">
        <f>J123</f>
        <v>0</v>
      </c>
      <c r="L97" s="112"/>
    </row>
    <row r="98" spans="1:31" s="10" customFormat="1" ht="19.899999999999999" hidden="1" customHeight="1">
      <c r="B98" s="116"/>
      <c r="D98" s="117" t="s">
        <v>104</v>
      </c>
      <c r="E98" s="118"/>
      <c r="F98" s="118"/>
      <c r="G98" s="118"/>
      <c r="H98" s="118"/>
      <c r="I98" s="118"/>
      <c r="J98" s="119">
        <f>J124</f>
        <v>0</v>
      </c>
      <c r="L98" s="116"/>
    </row>
    <row r="99" spans="1:31" s="10" customFormat="1" ht="19.899999999999999" hidden="1" customHeight="1">
      <c r="B99" s="116"/>
      <c r="D99" s="117" t="s">
        <v>105</v>
      </c>
      <c r="E99" s="118"/>
      <c r="F99" s="118"/>
      <c r="G99" s="118"/>
      <c r="H99" s="118"/>
      <c r="I99" s="118"/>
      <c r="J99" s="119">
        <f>J147</f>
        <v>0</v>
      </c>
      <c r="L99" s="116"/>
    </row>
    <row r="100" spans="1:31" s="9" customFormat="1" ht="24.95" hidden="1" customHeight="1">
      <c r="B100" s="112"/>
      <c r="D100" s="113" t="s">
        <v>106</v>
      </c>
      <c r="E100" s="114"/>
      <c r="F100" s="114"/>
      <c r="G100" s="114"/>
      <c r="H100" s="114"/>
      <c r="I100" s="114"/>
      <c r="J100" s="115">
        <f>J152</f>
        <v>0</v>
      </c>
      <c r="L100" s="112"/>
    </row>
    <row r="101" spans="1:31" s="10" customFormat="1" ht="19.899999999999999" hidden="1" customHeight="1">
      <c r="B101" s="116"/>
      <c r="D101" s="117" t="s">
        <v>107</v>
      </c>
      <c r="E101" s="118"/>
      <c r="F101" s="118"/>
      <c r="G101" s="118"/>
      <c r="H101" s="118"/>
      <c r="I101" s="118"/>
      <c r="J101" s="119">
        <f>J153</f>
        <v>0</v>
      </c>
      <c r="L101" s="116"/>
    </row>
    <row r="102" spans="1:31" s="10" customFormat="1" ht="19.899999999999999" hidden="1" customHeight="1">
      <c r="B102" s="116"/>
      <c r="D102" s="117" t="s">
        <v>108</v>
      </c>
      <c r="E102" s="118"/>
      <c r="F102" s="118"/>
      <c r="G102" s="118"/>
      <c r="H102" s="118"/>
      <c r="I102" s="118"/>
      <c r="J102" s="119">
        <f>J156</f>
        <v>0</v>
      </c>
      <c r="L102" s="116"/>
    </row>
    <row r="103" spans="1:31" s="2" customFormat="1" ht="21.75" hidden="1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hidden="1" customHeight="1">
      <c r="A104" s="32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hidden="1"/>
    <row r="106" spans="1:31" hidden="1"/>
    <row r="107" spans="1:31" hidden="1"/>
    <row r="108" spans="1:31" s="2" customFormat="1" ht="6.95" customHeight="1">
      <c r="A108" s="32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109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16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39" t="str">
        <f>E7</f>
        <v>Oprava vstupního schodiště ve speciální základní škole Králíky</v>
      </c>
      <c r="F112" s="240"/>
      <c r="G112" s="240"/>
      <c r="H112" s="240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96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11" t="str">
        <f>E9</f>
        <v>A - Bourací práce</v>
      </c>
      <c r="F114" s="238"/>
      <c r="G114" s="238"/>
      <c r="H114" s="238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20</v>
      </c>
      <c r="D116" s="32"/>
      <c r="E116" s="32"/>
      <c r="F116" s="25" t="str">
        <f>F12</f>
        <v>Králíky</v>
      </c>
      <c r="G116" s="32"/>
      <c r="H116" s="32"/>
      <c r="I116" s="27" t="s">
        <v>22</v>
      </c>
      <c r="J116" s="55" t="str">
        <f>IF(J12="","",J12)</f>
        <v>20. 5. 2022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24</v>
      </c>
      <c r="D118" s="32"/>
      <c r="E118" s="32"/>
      <c r="F118" s="25" t="str">
        <f>E15</f>
        <v>Speciální základní škola Králíky</v>
      </c>
      <c r="G118" s="32"/>
      <c r="H118" s="32"/>
      <c r="I118" s="27" t="s">
        <v>31</v>
      </c>
      <c r="J118" s="30" t="str">
        <f>E21</f>
        <v>Ing. Pavel Švestka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29</v>
      </c>
      <c r="D119" s="32"/>
      <c r="E119" s="32"/>
      <c r="F119" s="25" t="str">
        <f>IF(E18="","",E18)</f>
        <v>Vyplň údaj</v>
      </c>
      <c r="G119" s="32"/>
      <c r="H119" s="32"/>
      <c r="I119" s="27" t="s">
        <v>35</v>
      </c>
      <c r="J119" s="30" t="str">
        <f>E24</f>
        <v xml:space="preserve"> 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20"/>
      <c r="B121" s="121"/>
      <c r="C121" s="122" t="s">
        <v>110</v>
      </c>
      <c r="D121" s="123" t="s">
        <v>63</v>
      </c>
      <c r="E121" s="123" t="s">
        <v>59</v>
      </c>
      <c r="F121" s="123" t="s">
        <v>60</v>
      </c>
      <c r="G121" s="123" t="s">
        <v>111</v>
      </c>
      <c r="H121" s="123" t="s">
        <v>112</v>
      </c>
      <c r="I121" s="123" t="s">
        <v>113</v>
      </c>
      <c r="J121" s="124" t="s">
        <v>100</v>
      </c>
      <c r="K121" s="125" t="s">
        <v>114</v>
      </c>
      <c r="L121" s="126"/>
      <c r="M121" s="62" t="s">
        <v>1</v>
      </c>
      <c r="N121" s="63" t="s">
        <v>42</v>
      </c>
      <c r="O121" s="63" t="s">
        <v>115</v>
      </c>
      <c r="P121" s="63" t="s">
        <v>116</v>
      </c>
      <c r="Q121" s="63" t="s">
        <v>117</v>
      </c>
      <c r="R121" s="63" t="s">
        <v>118</v>
      </c>
      <c r="S121" s="63" t="s">
        <v>119</v>
      </c>
      <c r="T121" s="64" t="s">
        <v>120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5" s="2" customFormat="1" ht="22.9" customHeight="1">
      <c r="A122" s="32"/>
      <c r="B122" s="33"/>
      <c r="C122" s="69" t="s">
        <v>121</v>
      </c>
      <c r="D122" s="32"/>
      <c r="E122" s="32"/>
      <c r="F122" s="32"/>
      <c r="G122" s="32"/>
      <c r="H122" s="32"/>
      <c r="I122" s="32"/>
      <c r="J122" s="127">
        <f>BK122</f>
        <v>0</v>
      </c>
      <c r="K122" s="32"/>
      <c r="L122" s="33"/>
      <c r="M122" s="65"/>
      <c r="N122" s="56"/>
      <c r="O122" s="66"/>
      <c r="P122" s="128">
        <f>P123+P152</f>
        <v>0</v>
      </c>
      <c r="Q122" s="66"/>
      <c r="R122" s="128">
        <f>R123+R152</f>
        <v>0</v>
      </c>
      <c r="S122" s="66"/>
      <c r="T122" s="129">
        <f>T123+T152</f>
        <v>60.0732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77</v>
      </c>
      <c r="AU122" s="17" t="s">
        <v>102</v>
      </c>
      <c r="BK122" s="130">
        <f>BK123+BK152</f>
        <v>0</v>
      </c>
    </row>
    <row r="123" spans="1:65" s="12" customFormat="1" ht="25.9" customHeight="1">
      <c r="B123" s="131"/>
      <c r="D123" s="132" t="s">
        <v>77</v>
      </c>
      <c r="E123" s="133" t="s">
        <v>122</v>
      </c>
      <c r="F123" s="133" t="s">
        <v>123</v>
      </c>
      <c r="I123" s="134"/>
      <c r="J123" s="135">
        <f>BK123</f>
        <v>0</v>
      </c>
      <c r="L123" s="131"/>
      <c r="M123" s="136"/>
      <c r="N123" s="137"/>
      <c r="O123" s="137"/>
      <c r="P123" s="138">
        <f>P124+P147</f>
        <v>0</v>
      </c>
      <c r="Q123" s="137"/>
      <c r="R123" s="138">
        <f>R124+R147</f>
        <v>0</v>
      </c>
      <c r="S123" s="137"/>
      <c r="T123" s="139">
        <f>T124+T147</f>
        <v>59.791200000000003</v>
      </c>
      <c r="AR123" s="132" t="s">
        <v>86</v>
      </c>
      <c r="AT123" s="140" t="s">
        <v>77</v>
      </c>
      <c r="AU123" s="140" t="s">
        <v>78</v>
      </c>
      <c r="AY123" s="132" t="s">
        <v>124</v>
      </c>
      <c r="BK123" s="141">
        <f>BK124+BK147</f>
        <v>0</v>
      </c>
    </row>
    <row r="124" spans="1:65" s="12" customFormat="1" ht="22.9" customHeight="1">
      <c r="B124" s="131"/>
      <c r="D124" s="132" t="s">
        <v>77</v>
      </c>
      <c r="E124" s="142" t="s">
        <v>125</v>
      </c>
      <c r="F124" s="142" t="s">
        <v>126</v>
      </c>
      <c r="I124" s="134"/>
      <c r="J124" s="143">
        <f>BK124</f>
        <v>0</v>
      </c>
      <c r="L124" s="131"/>
      <c r="M124" s="136"/>
      <c r="N124" s="137"/>
      <c r="O124" s="137"/>
      <c r="P124" s="138">
        <f>SUM(P125:P146)</f>
        <v>0</v>
      </c>
      <c r="Q124" s="137"/>
      <c r="R124" s="138">
        <f>SUM(R125:R146)</f>
        <v>0</v>
      </c>
      <c r="S124" s="137"/>
      <c r="T124" s="139">
        <f>SUM(T125:T146)</f>
        <v>59.791200000000003</v>
      </c>
      <c r="AR124" s="132" t="s">
        <v>86</v>
      </c>
      <c r="AT124" s="140" t="s">
        <v>77</v>
      </c>
      <c r="AU124" s="140" t="s">
        <v>86</v>
      </c>
      <c r="AY124" s="132" t="s">
        <v>124</v>
      </c>
      <c r="BK124" s="141">
        <f>SUM(BK125:BK146)</f>
        <v>0</v>
      </c>
    </row>
    <row r="125" spans="1:65" s="2" customFormat="1" ht="14.45" customHeight="1">
      <c r="A125" s="32"/>
      <c r="B125" s="144"/>
      <c r="C125" s="145" t="s">
        <v>86</v>
      </c>
      <c r="D125" s="145" t="s">
        <v>127</v>
      </c>
      <c r="E125" s="146" t="s">
        <v>128</v>
      </c>
      <c r="F125" s="147" t="s">
        <v>129</v>
      </c>
      <c r="G125" s="148" t="s">
        <v>130</v>
      </c>
      <c r="H125" s="149">
        <v>12.05</v>
      </c>
      <c r="I125" s="150"/>
      <c r="J125" s="151">
        <f>ROUND(I125*H125,2)</f>
        <v>0</v>
      </c>
      <c r="K125" s="152"/>
      <c r="L125" s="33"/>
      <c r="M125" s="153" t="s">
        <v>1</v>
      </c>
      <c r="N125" s="154" t="s">
        <v>43</v>
      </c>
      <c r="O125" s="58"/>
      <c r="P125" s="155">
        <f>O125*H125</f>
        <v>0</v>
      </c>
      <c r="Q125" s="155">
        <v>0</v>
      </c>
      <c r="R125" s="155">
        <f>Q125*H125</f>
        <v>0</v>
      </c>
      <c r="S125" s="155">
        <v>2</v>
      </c>
      <c r="T125" s="156">
        <f>S125*H125</f>
        <v>24.1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7" t="s">
        <v>131</v>
      </c>
      <c r="AT125" s="157" t="s">
        <v>127</v>
      </c>
      <c r="AU125" s="157" t="s">
        <v>88</v>
      </c>
      <c r="AY125" s="17" t="s">
        <v>124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7" t="s">
        <v>86</v>
      </c>
      <c r="BK125" s="158">
        <f>ROUND(I125*H125,2)</f>
        <v>0</v>
      </c>
      <c r="BL125" s="17" t="s">
        <v>131</v>
      </c>
      <c r="BM125" s="157" t="s">
        <v>132</v>
      </c>
    </row>
    <row r="126" spans="1:65" s="13" customFormat="1">
      <c r="B126" s="159"/>
      <c r="D126" s="160" t="s">
        <v>133</v>
      </c>
      <c r="E126" s="161" t="s">
        <v>1</v>
      </c>
      <c r="F126" s="162" t="s">
        <v>134</v>
      </c>
      <c r="H126" s="161" t="s">
        <v>1</v>
      </c>
      <c r="I126" s="163"/>
      <c r="L126" s="159"/>
      <c r="M126" s="164"/>
      <c r="N126" s="165"/>
      <c r="O126" s="165"/>
      <c r="P126" s="165"/>
      <c r="Q126" s="165"/>
      <c r="R126" s="165"/>
      <c r="S126" s="165"/>
      <c r="T126" s="166"/>
      <c r="AT126" s="161" t="s">
        <v>133</v>
      </c>
      <c r="AU126" s="161" t="s">
        <v>88</v>
      </c>
      <c r="AV126" s="13" t="s">
        <v>86</v>
      </c>
      <c r="AW126" s="13" t="s">
        <v>34</v>
      </c>
      <c r="AX126" s="13" t="s">
        <v>78</v>
      </c>
      <c r="AY126" s="161" t="s">
        <v>124</v>
      </c>
    </row>
    <row r="127" spans="1:65" s="14" customFormat="1">
      <c r="B127" s="167"/>
      <c r="D127" s="160" t="s">
        <v>133</v>
      </c>
      <c r="E127" s="168" t="s">
        <v>1</v>
      </c>
      <c r="F127" s="169" t="s">
        <v>135</v>
      </c>
      <c r="H127" s="170">
        <v>8</v>
      </c>
      <c r="I127" s="171"/>
      <c r="L127" s="167"/>
      <c r="M127" s="172"/>
      <c r="N127" s="173"/>
      <c r="O127" s="173"/>
      <c r="P127" s="173"/>
      <c r="Q127" s="173"/>
      <c r="R127" s="173"/>
      <c r="S127" s="173"/>
      <c r="T127" s="174"/>
      <c r="AT127" s="168" t="s">
        <v>133</v>
      </c>
      <c r="AU127" s="168" t="s">
        <v>88</v>
      </c>
      <c r="AV127" s="14" t="s">
        <v>88</v>
      </c>
      <c r="AW127" s="14" t="s">
        <v>34</v>
      </c>
      <c r="AX127" s="14" t="s">
        <v>78</v>
      </c>
      <c r="AY127" s="168" t="s">
        <v>124</v>
      </c>
    </row>
    <row r="128" spans="1:65" s="13" customFormat="1">
      <c r="B128" s="159"/>
      <c r="D128" s="160" t="s">
        <v>133</v>
      </c>
      <c r="E128" s="161" t="s">
        <v>1</v>
      </c>
      <c r="F128" s="162" t="s">
        <v>136</v>
      </c>
      <c r="H128" s="161" t="s">
        <v>1</v>
      </c>
      <c r="I128" s="163"/>
      <c r="L128" s="159"/>
      <c r="M128" s="164"/>
      <c r="N128" s="165"/>
      <c r="O128" s="165"/>
      <c r="P128" s="165"/>
      <c r="Q128" s="165"/>
      <c r="R128" s="165"/>
      <c r="S128" s="165"/>
      <c r="T128" s="166"/>
      <c r="AT128" s="161" t="s">
        <v>133</v>
      </c>
      <c r="AU128" s="161" t="s">
        <v>88</v>
      </c>
      <c r="AV128" s="13" t="s">
        <v>86</v>
      </c>
      <c r="AW128" s="13" t="s">
        <v>34</v>
      </c>
      <c r="AX128" s="13" t="s">
        <v>78</v>
      </c>
      <c r="AY128" s="161" t="s">
        <v>124</v>
      </c>
    </row>
    <row r="129" spans="1:65" s="14" customFormat="1">
      <c r="B129" s="167"/>
      <c r="D129" s="160" t="s">
        <v>133</v>
      </c>
      <c r="E129" s="168" t="s">
        <v>1</v>
      </c>
      <c r="F129" s="169" t="s">
        <v>137</v>
      </c>
      <c r="H129" s="170">
        <v>2.5499999999999998</v>
      </c>
      <c r="I129" s="171"/>
      <c r="L129" s="167"/>
      <c r="M129" s="172"/>
      <c r="N129" s="173"/>
      <c r="O129" s="173"/>
      <c r="P129" s="173"/>
      <c r="Q129" s="173"/>
      <c r="R129" s="173"/>
      <c r="S129" s="173"/>
      <c r="T129" s="174"/>
      <c r="AT129" s="168" t="s">
        <v>133</v>
      </c>
      <c r="AU129" s="168" t="s">
        <v>88</v>
      </c>
      <c r="AV129" s="14" t="s">
        <v>88</v>
      </c>
      <c r="AW129" s="14" t="s">
        <v>34</v>
      </c>
      <c r="AX129" s="14" t="s">
        <v>78</v>
      </c>
      <c r="AY129" s="168" t="s">
        <v>124</v>
      </c>
    </row>
    <row r="130" spans="1:65" s="14" customFormat="1">
      <c r="B130" s="167"/>
      <c r="D130" s="160" t="s">
        <v>133</v>
      </c>
      <c r="E130" s="168" t="s">
        <v>1</v>
      </c>
      <c r="F130" s="169" t="s">
        <v>138</v>
      </c>
      <c r="H130" s="170">
        <v>1.5</v>
      </c>
      <c r="I130" s="171"/>
      <c r="L130" s="167"/>
      <c r="M130" s="172"/>
      <c r="N130" s="173"/>
      <c r="O130" s="173"/>
      <c r="P130" s="173"/>
      <c r="Q130" s="173"/>
      <c r="R130" s="173"/>
      <c r="S130" s="173"/>
      <c r="T130" s="174"/>
      <c r="AT130" s="168" t="s">
        <v>133</v>
      </c>
      <c r="AU130" s="168" t="s">
        <v>88</v>
      </c>
      <c r="AV130" s="14" t="s">
        <v>88</v>
      </c>
      <c r="AW130" s="14" t="s">
        <v>34</v>
      </c>
      <c r="AX130" s="14" t="s">
        <v>78</v>
      </c>
      <c r="AY130" s="168" t="s">
        <v>124</v>
      </c>
    </row>
    <row r="131" spans="1:65" s="15" customFormat="1">
      <c r="B131" s="175"/>
      <c r="D131" s="160" t="s">
        <v>133</v>
      </c>
      <c r="E131" s="176" t="s">
        <v>1</v>
      </c>
      <c r="F131" s="177" t="s">
        <v>139</v>
      </c>
      <c r="H131" s="178">
        <v>12.05</v>
      </c>
      <c r="I131" s="179"/>
      <c r="L131" s="175"/>
      <c r="M131" s="180"/>
      <c r="N131" s="181"/>
      <c r="O131" s="181"/>
      <c r="P131" s="181"/>
      <c r="Q131" s="181"/>
      <c r="R131" s="181"/>
      <c r="S131" s="181"/>
      <c r="T131" s="182"/>
      <c r="AT131" s="176" t="s">
        <v>133</v>
      </c>
      <c r="AU131" s="176" t="s">
        <v>88</v>
      </c>
      <c r="AV131" s="15" t="s">
        <v>131</v>
      </c>
      <c r="AW131" s="15" t="s">
        <v>34</v>
      </c>
      <c r="AX131" s="15" t="s">
        <v>86</v>
      </c>
      <c r="AY131" s="176" t="s">
        <v>124</v>
      </c>
    </row>
    <row r="132" spans="1:65" s="2" customFormat="1" ht="24.2" customHeight="1">
      <c r="A132" s="32"/>
      <c r="B132" s="144"/>
      <c r="C132" s="145" t="s">
        <v>88</v>
      </c>
      <c r="D132" s="145" t="s">
        <v>127</v>
      </c>
      <c r="E132" s="146" t="s">
        <v>140</v>
      </c>
      <c r="F132" s="147" t="s">
        <v>141</v>
      </c>
      <c r="G132" s="148" t="s">
        <v>130</v>
      </c>
      <c r="H132" s="149">
        <v>9.6</v>
      </c>
      <c r="I132" s="150"/>
      <c r="J132" s="151">
        <f>ROUND(I132*H132,2)</f>
        <v>0</v>
      </c>
      <c r="K132" s="152"/>
      <c r="L132" s="33"/>
      <c r="M132" s="153" t="s">
        <v>1</v>
      </c>
      <c r="N132" s="154" t="s">
        <v>43</v>
      </c>
      <c r="O132" s="58"/>
      <c r="P132" s="155">
        <f>O132*H132</f>
        <v>0</v>
      </c>
      <c r="Q132" s="155">
        <v>0</v>
      </c>
      <c r="R132" s="155">
        <f>Q132*H132</f>
        <v>0</v>
      </c>
      <c r="S132" s="155">
        <v>1.95</v>
      </c>
      <c r="T132" s="156">
        <f>S132*H132</f>
        <v>18.72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7" t="s">
        <v>131</v>
      </c>
      <c r="AT132" s="157" t="s">
        <v>127</v>
      </c>
      <c r="AU132" s="157" t="s">
        <v>88</v>
      </c>
      <c r="AY132" s="17" t="s">
        <v>124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7" t="s">
        <v>86</v>
      </c>
      <c r="BK132" s="158">
        <f>ROUND(I132*H132,2)</f>
        <v>0</v>
      </c>
      <c r="BL132" s="17" t="s">
        <v>131</v>
      </c>
      <c r="BM132" s="157" t="s">
        <v>142</v>
      </c>
    </row>
    <row r="133" spans="1:65" s="14" customFormat="1">
      <c r="B133" s="167"/>
      <c r="D133" s="160" t="s">
        <v>133</v>
      </c>
      <c r="E133" s="168" t="s">
        <v>1</v>
      </c>
      <c r="F133" s="169" t="s">
        <v>143</v>
      </c>
      <c r="H133" s="170">
        <v>9.6</v>
      </c>
      <c r="I133" s="171"/>
      <c r="L133" s="167"/>
      <c r="M133" s="172"/>
      <c r="N133" s="173"/>
      <c r="O133" s="173"/>
      <c r="P133" s="173"/>
      <c r="Q133" s="173"/>
      <c r="R133" s="173"/>
      <c r="S133" s="173"/>
      <c r="T133" s="174"/>
      <c r="AT133" s="168" t="s">
        <v>133</v>
      </c>
      <c r="AU133" s="168" t="s">
        <v>88</v>
      </c>
      <c r="AV133" s="14" t="s">
        <v>88</v>
      </c>
      <c r="AW133" s="14" t="s">
        <v>34</v>
      </c>
      <c r="AX133" s="14" t="s">
        <v>86</v>
      </c>
      <c r="AY133" s="168" t="s">
        <v>124</v>
      </c>
    </row>
    <row r="134" spans="1:65" s="2" customFormat="1" ht="24.2" customHeight="1">
      <c r="A134" s="32"/>
      <c r="B134" s="144"/>
      <c r="C134" s="145" t="s">
        <v>144</v>
      </c>
      <c r="D134" s="145" t="s">
        <v>127</v>
      </c>
      <c r="E134" s="146" t="s">
        <v>145</v>
      </c>
      <c r="F134" s="147" t="s">
        <v>146</v>
      </c>
      <c r="G134" s="148" t="s">
        <v>147</v>
      </c>
      <c r="H134" s="149">
        <v>25.2</v>
      </c>
      <c r="I134" s="150"/>
      <c r="J134" s="151">
        <f>ROUND(I134*H134,2)</f>
        <v>0</v>
      </c>
      <c r="K134" s="152"/>
      <c r="L134" s="33"/>
      <c r="M134" s="153" t="s">
        <v>1</v>
      </c>
      <c r="N134" s="154" t="s">
        <v>43</v>
      </c>
      <c r="O134" s="58"/>
      <c r="P134" s="155">
        <f>O134*H134</f>
        <v>0</v>
      </c>
      <c r="Q134" s="155">
        <v>0</v>
      </c>
      <c r="R134" s="155">
        <f>Q134*H134</f>
        <v>0</v>
      </c>
      <c r="S134" s="155">
        <v>7.0000000000000007E-2</v>
      </c>
      <c r="T134" s="156">
        <f>S134*H134</f>
        <v>1.764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7" t="s">
        <v>131</v>
      </c>
      <c r="AT134" s="157" t="s">
        <v>127</v>
      </c>
      <c r="AU134" s="157" t="s">
        <v>88</v>
      </c>
      <c r="AY134" s="17" t="s">
        <v>124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7" t="s">
        <v>86</v>
      </c>
      <c r="BK134" s="158">
        <f>ROUND(I134*H134,2)</f>
        <v>0</v>
      </c>
      <c r="BL134" s="17" t="s">
        <v>131</v>
      </c>
      <c r="BM134" s="157" t="s">
        <v>148</v>
      </c>
    </row>
    <row r="135" spans="1:65" s="14" customFormat="1">
      <c r="B135" s="167"/>
      <c r="D135" s="160" t="s">
        <v>133</v>
      </c>
      <c r="E135" s="168" t="s">
        <v>1</v>
      </c>
      <c r="F135" s="169" t="s">
        <v>149</v>
      </c>
      <c r="H135" s="170">
        <v>25.2</v>
      </c>
      <c r="I135" s="171"/>
      <c r="L135" s="167"/>
      <c r="M135" s="172"/>
      <c r="N135" s="173"/>
      <c r="O135" s="173"/>
      <c r="P135" s="173"/>
      <c r="Q135" s="173"/>
      <c r="R135" s="173"/>
      <c r="S135" s="173"/>
      <c r="T135" s="174"/>
      <c r="AT135" s="168" t="s">
        <v>133</v>
      </c>
      <c r="AU135" s="168" t="s">
        <v>88</v>
      </c>
      <c r="AV135" s="14" t="s">
        <v>88</v>
      </c>
      <c r="AW135" s="14" t="s">
        <v>34</v>
      </c>
      <c r="AX135" s="14" t="s">
        <v>86</v>
      </c>
      <c r="AY135" s="168" t="s">
        <v>124</v>
      </c>
    </row>
    <row r="136" spans="1:65" s="2" customFormat="1" ht="14.45" customHeight="1">
      <c r="A136" s="32"/>
      <c r="B136" s="144"/>
      <c r="C136" s="145" t="s">
        <v>131</v>
      </c>
      <c r="D136" s="145" t="s">
        <v>127</v>
      </c>
      <c r="E136" s="146" t="s">
        <v>150</v>
      </c>
      <c r="F136" s="147" t="s">
        <v>151</v>
      </c>
      <c r="G136" s="148" t="s">
        <v>130</v>
      </c>
      <c r="H136" s="149">
        <v>3.6459999999999999</v>
      </c>
      <c r="I136" s="150"/>
      <c r="J136" s="151">
        <f>ROUND(I136*H136,2)</f>
        <v>0</v>
      </c>
      <c r="K136" s="152"/>
      <c r="L136" s="33"/>
      <c r="M136" s="153" t="s">
        <v>1</v>
      </c>
      <c r="N136" s="154" t="s">
        <v>43</v>
      </c>
      <c r="O136" s="58"/>
      <c r="P136" s="155">
        <f>O136*H136</f>
        <v>0</v>
      </c>
      <c r="Q136" s="155">
        <v>0</v>
      </c>
      <c r="R136" s="155">
        <f>Q136*H136</f>
        <v>0</v>
      </c>
      <c r="S136" s="155">
        <v>2.4</v>
      </c>
      <c r="T136" s="156">
        <f>S136*H136</f>
        <v>8.7503999999999991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7" t="s">
        <v>131</v>
      </c>
      <c r="AT136" s="157" t="s">
        <v>127</v>
      </c>
      <c r="AU136" s="157" t="s">
        <v>88</v>
      </c>
      <c r="AY136" s="17" t="s">
        <v>124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7" t="s">
        <v>86</v>
      </c>
      <c r="BK136" s="158">
        <f>ROUND(I136*H136,2)</f>
        <v>0</v>
      </c>
      <c r="BL136" s="17" t="s">
        <v>131</v>
      </c>
      <c r="BM136" s="157" t="s">
        <v>152</v>
      </c>
    </row>
    <row r="137" spans="1:65" s="13" customFormat="1">
      <c r="B137" s="159"/>
      <c r="D137" s="160" t="s">
        <v>133</v>
      </c>
      <c r="E137" s="161" t="s">
        <v>1</v>
      </c>
      <c r="F137" s="162" t="s">
        <v>153</v>
      </c>
      <c r="H137" s="161" t="s">
        <v>1</v>
      </c>
      <c r="I137" s="163"/>
      <c r="L137" s="159"/>
      <c r="M137" s="164"/>
      <c r="N137" s="165"/>
      <c r="O137" s="165"/>
      <c r="P137" s="165"/>
      <c r="Q137" s="165"/>
      <c r="R137" s="165"/>
      <c r="S137" s="165"/>
      <c r="T137" s="166"/>
      <c r="AT137" s="161" t="s">
        <v>133</v>
      </c>
      <c r="AU137" s="161" t="s">
        <v>88</v>
      </c>
      <c r="AV137" s="13" t="s">
        <v>86</v>
      </c>
      <c r="AW137" s="13" t="s">
        <v>34</v>
      </c>
      <c r="AX137" s="13" t="s">
        <v>78</v>
      </c>
      <c r="AY137" s="161" t="s">
        <v>124</v>
      </c>
    </row>
    <row r="138" spans="1:65" s="14" customFormat="1">
      <c r="B138" s="167"/>
      <c r="D138" s="160" t="s">
        <v>133</v>
      </c>
      <c r="E138" s="168" t="s">
        <v>1</v>
      </c>
      <c r="F138" s="169" t="s">
        <v>154</v>
      </c>
      <c r="H138" s="170">
        <v>1.8</v>
      </c>
      <c r="I138" s="171"/>
      <c r="L138" s="167"/>
      <c r="M138" s="172"/>
      <c r="N138" s="173"/>
      <c r="O138" s="173"/>
      <c r="P138" s="173"/>
      <c r="Q138" s="173"/>
      <c r="R138" s="173"/>
      <c r="S138" s="173"/>
      <c r="T138" s="174"/>
      <c r="AT138" s="168" t="s">
        <v>133</v>
      </c>
      <c r="AU138" s="168" t="s">
        <v>88</v>
      </c>
      <c r="AV138" s="14" t="s">
        <v>88</v>
      </c>
      <c r="AW138" s="14" t="s">
        <v>34</v>
      </c>
      <c r="AX138" s="14" t="s">
        <v>78</v>
      </c>
      <c r="AY138" s="168" t="s">
        <v>124</v>
      </c>
    </row>
    <row r="139" spans="1:65" s="13" customFormat="1">
      <c r="B139" s="159"/>
      <c r="D139" s="160" t="s">
        <v>133</v>
      </c>
      <c r="E139" s="161" t="s">
        <v>1</v>
      </c>
      <c r="F139" s="162" t="s">
        <v>155</v>
      </c>
      <c r="H139" s="161" t="s">
        <v>1</v>
      </c>
      <c r="I139" s="163"/>
      <c r="L139" s="159"/>
      <c r="M139" s="164"/>
      <c r="N139" s="165"/>
      <c r="O139" s="165"/>
      <c r="P139" s="165"/>
      <c r="Q139" s="165"/>
      <c r="R139" s="165"/>
      <c r="S139" s="165"/>
      <c r="T139" s="166"/>
      <c r="AT139" s="161" t="s">
        <v>133</v>
      </c>
      <c r="AU139" s="161" t="s">
        <v>88</v>
      </c>
      <c r="AV139" s="13" t="s">
        <v>86</v>
      </c>
      <c r="AW139" s="13" t="s">
        <v>34</v>
      </c>
      <c r="AX139" s="13" t="s">
        <v>78</v>
      </c>
      <c r="AY139" s="161" t="s">
        <v>124</v>
      </c>
    </row>
    <row r="140" spans="1:65" s="14" customFormat="1">
      <c r="B140" s="167"/>
      <c r="D140" s="160" t="s">
        <v>133</v>
      </c>
      <c r="E140" s="168" t="s">
        <v>1</v>
      </c>
      <c r="F140" s="169" t="s">
        <v>156</v>
      </c>
      <c r="H140" s="170">
        <v>0.42799999999999999</v>
      </c>
      <c r="I140" s="171"/>
      <c r="L140" s="167"/>
      <c r="M140" s="172"/>
      <c r="N140" s="173"/>
      <c r="O140" s="173"/>
      <c r="P140" s="173"/>
      <c r="Q140" s="173"/>
      <c r="R140" s="173"/>
      <c r="S140" s="173"/>
      <c r="T140" s="174"/>
      <c r="AT140" s="168" t="s">
        <v>133</v>
      </c>
      <c r="AU140" s="168" t="s">
        <v>88</v>
      </c>
      <c r="AV140" s="14" t="s">
        <v>88</v>
      </c>
      <c r="AW140" s="14" t="s">
        <v>34</v>
      </c>
      <c r="AX140" s="14" t="s">
        <v>78</v>
      </c>
      <c r="AY140" s="168" t="s">
        <v>124</v>
      </c>
    </row>
    <row r="141" spans="1:65" s="14" customFormat="1">
      <c r="B141" s="167"/>
      <c r="D141" s="160" t="s">
        <v>133</v>
      </c>
      <c r="E141" s="168" t="s">
        <v>1</v>
      </c>
      <c r="F141" s="169" t="s">
        <v>157</v>
      </c>
      <c r="H141" s="170">
        <v>1.4179999999999999</v>
      </c>
      <c r="I141" s="171"/>
      <c r="L141" s="167"/>
      <c r="M141" s="172"/>
      <c r="N141" s="173"/>
      <c r="O141" s="173"/>
      <c r="P141" s="173"/>
      <c r="Q141" s="173"/>
      <c r="R141" s="173"/>
      <c r="S141" s="173"/>
      <c r="T141" s="174"/>
      <c r="AT141" s="168" t="s">
        <v>133</v>
      </c>
      <c r="AU141" s="168" t="s">
        <v>88</v>
      </c>
      <c r="AV141" s="14" t="s">
        <v>88</v>
      </c>
      <c r="AW141" s="14" t="s">
        <v>34</v>
      </c>
      <c r="AX141" s="14" t="s">
        <v>78</v>
      </c>
      <c r="AY141" s="168" t="s">
        <v>124</v>
      </c>
    </row>
    <row r="142" spans="1:65" s="15" customFormat="1">
      <c r="B142" s="175"/>
      <c r="D142" s="160" t="s">
        <v>133</v>
      </c>
      <c r="E142" s="176" t="s">
        <v>1</v>
      </c>
      <c r="F142" s="177" t="s">
        <v>139</v>
      </c>
      <c r="H142" s="178">
        <v>3.6459999999999999</v>
      </c>
      <c r="I142" s="179"/>
      <c r="L142" s="175"/>
      <c r="M142" s="180"/>
      <c r="N142" s="181"/>
      <c r="O142" s="181"/>
      <c r="P142" s="181"/>
      <c r="Q142" s="181"/>
      <c r="R142" s="181"/>
      <c r="S142" s="181"/>
      <c r="T142" s="182"/>
      <c r="AT142" s="176" t="s">
        <v>133</v>
      </c>
      <c r="AU142" s="176" t="s">
        <v>88</v>
      </c>
      <c r="AV142" s="15" t="s">
        <v>131</v>
      </c>
      <c r="AW142" s="15" t="s">
        <v>34</v>
      </c>
      <c r="AX142" s="15" t="s">
        <v>86</v>
      </c>
      <c r="AY142" s="176" t="s">
        <v>124</v>
      </c>
    </row>
    <row r="143" spans="1:65" s="2" customFormat="1" ht="24.2" customHeight="1">
      <c r="A143" s="32"/>
      <c r="B143" s="144"/>
      <c r="C143" s="145" t="s">
        <v>158</v>
      </c>
      <c r="D143" s="145" t="s">
        <v>127</v>
      </c>
      <c r="E143" s="146" t="s">
        <v>159</v>
      </c>
      <c r="F143" s="147" t="s">
        <v>160</v>
      </c>
      <c r="G143" s="148" t="s">
        <v>161</v>
      </c>
      <c r="H143" s="149">
        <v>9.9</v>
      </c>
      <c r="I143" s="150"/>
      <c r="J143" s="151">
        <f>ROUND(I143*H143,2)</f>
        <v>0</v>
      </c>
      <c r="K143" s="152"/>
      <c r="L143" s="33"/>
      <c r="M143" s="153" t="s">
        <v>1</v>
      </c>
      <c r="N143" s="154" t="s">
        <v>43</v>
      </c>
      <c r="O143" s="58"/>
      <c r="P143" s="155">
        <f>O143*H143</f>
        <v>0</v>
      </c>
      <c r="Q143" s="155">
        <v>0</v>
      </c>
      <c r="R143" s="155">
        <f>Q143*H143</f>
        <v>0</v>
      </c>
      <c r="S143" s="155">
        <v>0.432</v>
      </c>
      <c r="T143" s="156">
        <f>S143*H143</f>
        <v>4.2767999999999997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7" t="s">
        <v>131</v>
      </c>
      <c r="AT143" s="157" t="s">
        <v>127</v>
      </c>
      <c r="AU143" s="157" t="s">
        <v>88</v>
      </c>
      <c r="AY143" s="17" t="s">
        <v>124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7" t="s">
        <v>86</v>
      </c>
      <c r="BK143" s="158">
        <f>ROUND(I143*H143,2)</f>
        <v>0</v>
      </c>
      <c r="BL143" s="17" t="s">
        <v>131</v>
      </c>
      <c r="BM143" s="157" t="s">
        <v>162</v>
      </c>
    </row>
    <row r="144" spans="1:65" s="14" customFormat="1">
      <c r="B144" s="167"/>
      <c r="D144" s="160" t="s">
        <v>133</v>
      </c>
      <c r="E144" s="168" t="s">
        <v>1</v>
      </c>
      <c r="F144" s="169" t="s">
        <v>163</v>
      </c>
      <c r="H144" s="170">
        <v>9.9</v>
      </c>
      <c r="I144" s="171"/>
      <c r="L144" s="167"/>
      <c r="M144" s="172"/>
      <c r="N144" s="173"/>
      <c r="O144" s="173"/>
      <c r="P144" s="173"/>
      <c r="Q144" s="173"/>
      <c r="R144" s="173"/>
      <c r="S144" s="173"/>
      <c r="T144" s="174"/>
      <c r="AT144" s="168" t="s">
        <v>133</v>
      </c>
      <c r="AU144" s="168" t="s">
        <v>88</v>
      </c>
      <c r="AV144" s="14" t="s">
        <v>88</v>
      </c>
      <c r="AW144" s="14" t="s">
        <v>34</v>
      </c>
      <c r="AX144" s="14" t="s">
        <v>86</v>
      </c>
      <c r="AY144" s="168" t="s">
        <v>124</v>
      </c>
    </row>
    <row r="145" spans="1:65" s="2" customFormat="1" ht="24.2" customHeight="1">
      <c r="A145" s="32"/>
      <c r="B145" s="144"/>
      <c r="C145" s="145" t="s">
        <v>164</v>
      </c>
      <c r="D145" s="145" t="s">
        <v>127</v>
      </c>
      <c r="E145" s="146" t="s">
        <v>165</v>
      </c>
      <c r="F145" s="147" t="s">
        <v>166</v>
      </c>
      <c r="G145" s="148" t="s">
        <v>161</v>
      </c>
      <c r="H145" s="149">
        <v>20</v>
      </c>
      <c r="I145" s="150"/>
      <c r="J145" s="151">
        <f>ROUND(I145*H145,2)</f>
        <v>0</v>
      </c>
      <c r="K145" s="152"/>
      <c r="L145" s="33"/>
      <c r="M145" s="153" t="s">
        <v>1</v>
      </c>
      <c r="N145" s="154" t="s">
        <v>43</v>
      </c>
      <c r="O145" s="58"/>
      <c r="P145" s="155">
        <f>O145*H145</f>
        <v>0</v>
      </c>
      <c r="Q145" s="155">
        <v>0</v>
      </c>
      <c r="R145" s="155">
        <f>Q145*H145</f>
        <v>0</v>
      </c>
      <c r="S145" s="155">
        <v>5.8999999999999997E-2</v>
      </c>
      <c r="T145" s="156">
        <f>S145*H145</f>
        <v>1.18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7" t="s">
        <v>131</v>
      </c>
      <c r="AT145" s="157" t="s">
        <v>127</v>
      </c>
      <c r="AU145" s="157" t="s">
        <v>88</v>
      </c>
      <c r="AY145" s="17" t="s">
        <v>124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7" t="s">
        <v>86</v>
      </c>
      <c r="BK145" s="158">
        <f>ROUND(I145*H145,2)</f>
        <v>0</v>
      </c>
      <c r="BL145" s="17" t="s">
        <v>131</v>
      </c>
      <c r="BM145" s="157" t="s">
        <v>167</v>
      </c>
    </row>
    <row r="146" spans="1:65" s="2" customFormat="1" ht="24.2" customHeight="1">
      <c r="A146" s="32"/>
      <c r="B146" s="144"/>
      <c r="C146" s="145" t="s">
        <v>168</v>
      </c>
      <c r="D146" s="145" t="s">
        <v>127</v>
      </c>
      <c r="E146" s="146" t="s">
        <v>169</v>
      </c>
      <c r="F146" s="147" t="s">
        <v>170</v>
      </c>
      <c r="G146" s="148" t="s">
        <v>161</v>
      </c>
      <c r="H146" s="149">
        <v>20</v>
      </c>
      <c r="I146" s="150"/>
      <c r="J146" s="151">
        <f>ROUND(I146*H146,2)</f>
        <v>0</v>
      </c>
      <c r="K146" s="152"/>
      <c r="L146" s="33"/>
      <c r="M146" s="153" t="s">
        <v>1</v>
      </c>
      <c r="N146" s="154" t="s">
        <v>43</v>
      </c>
      <c r="O146" s="58"/>
      <c r="P146" s="155">
        <f>O146*H146</f>
        <v>0</v>
      </c>
      <c r="Q146" s="155">
        <v>0</v>
      </c>
      <c r="R146" s="155">
        <f>Q146*H146</f>
        <v>0</v>
      </c>
      <c r="S146" s="155">
        <v>0.05</v>
      </c>
      <c r="T146" s="156">
        <f>S146*H146</f>
        <v>1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131</v>
      </c>
      <c r="AT146" s="157" t="s">
        <v>127</v>
      </c>
      <c r="AU146" s="157" t="s">
        <v>88</v>
      </c>
      <c r="AY146" s="17" t="s">
        <v>124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7" t="s">
        <v>86</v>
      </c>
      <c r="BK146" s="158">
        <f>ROUND(I146*H146,2)</f>
        <v>0</v>
      </c>
      <c r="BL146" s="17" t="s">
        <v>131</v>
      </c>
      <c r="BM146" s="157" t="s">
        <v>171</v>
      </c>
    </row>
    <row r="147" spans="1:65" s="12" customFormat="1" ht="22.9" customHeight="1">
      <c r="B147" s="131"/>
      <c r="D147" s="132" t="s">
        <v>77</v>
      </c>
      <c r="E147" s="142" t="s">
        <v>172</v>
      </c>
      <c r="F147" s="142" t="s">
        <v>173</v>
      </c>
      <c r="I147" s="134"/>
      <c r="J147" s="143">
        <f>BK147</f>
        <v>0</v>
      </c>
      <c r="L147" s="131"/>
      <c r="M147" s="136"/>
      <c r="N147" s="137"/>
      <c r="O147" s="137"/>
      <c r="P147" s="138">
        <f>SUM(P148:P151)</f>
        <v>0</v>
      </c>
      <c r="Q147" s="137"/>
      <c r="R147" s="138">
        <f>SUM(R148:R151)</f>
        <v>0</v>
      </c>
      <c r="S147" s="137"/>
      <c r="T147" s="139">
        <f>SUM(T148:T151)</f>
        <v>0</v>
      </c>
      <c r="AR147" s="132" t="s">
        <v>86</v>
      </c>
      <c r="AT147" s="140" t="s">
        <v>77</v>
      </c>
      <c r="AU147" s="140" t="s">
        <v>86</v>
      </c>
      <c r="AY147" s="132" t="s">
        <v>124</v>
      </c>
      <c r="BK147" s="141">
        <f>SUM(BK148:BK151)</f>
        <v>0</v>
      </c>
    </row>
    <row r="148" spans="1:65" s="2" customFormat="1" ht="24.2" customHeight="1">
      <c r="A148" s="32"/>
      <c r="B148" s="144"/>
      <c r="C148" s="145" t="s">
        <v>174</v>
      </c>
      <c r="D148" s="145" t="s">
        <v>127</v>
      </c>
      <c r="E148" s="146" t="s">
        <v>175</v>
      </c>
      <c r="F148" s="147" t="s">
        <v>176</v>
      </c>
      <c r="G148" s="148" t="s">
        <v>177</v>
      </c>
      <c r="H148" s="149">
        <v>60.073</v>
      </c>
      <c r="I148" s="150"/>
      <c r="J148" s="151">
        <f>ROUND(I148*H148,2)</f>
        <v>0</v>
      </c>
      <c r="K148" s="152"/>
      <c r="L148" s="33"/>
      <c r="M148" s="153" t="s">
        <v>1</v>
      </c>
      <c r="N148" s="154" t="s">
        <v>43</v>
      </c>
      <c r="O148" s="58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131</v>
      </c>
      <c r="AT148" s="157" t="s">
        <v>127</v>
      </c>
      <c r="AU148" s="157" t="s">
        <v>88</v>
      </c>
      <c r="AY148" s="17" t="s">
        <v>124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7" t="s">
        <v>86</v>
      </c>
      <c r="BK148" s="158">
        <f>ROUND(I148*H148,2)</f>
        <v>0</v>
      </c>
      <c r="BL148" s="17" t="s">
        <v>131</v>
      </c>
      <c r="BM148" s="157" t="s">
        <v>178</v>
      </c>
    </row>
    <row r="149" spans="1:65" s="2" customFormat="1" ht="24.2" customHeight="1">
      <c r="A149" s="32"/>
      <c r="B149" s="144"/>
      <c r="C149" s="145" t="s">
        <v>125</v>
      </c>
      <c r="D149" s="145" t="s">
        <v>127</v>
      </c>
      <c r="E149" s="146" t="s">
        <v>179</v>
      </c>
      <c r="F149" s="147" t="s">
        <v>180</v>
      </c>
      <c r="G149" s="148" t="s">
        <v>177</v>
      </c>
      <c r="H149" s="149">
        <v>2402.92</v>
      </c>
      <c r="I149" s="150"/>
      <c r="J149" s="151">
        <f>ROUND(I149*H149,2)</f>
        <v>0</v>
      </c>
      <c r="K149" s="152"/>
      <c r="L149" s="33"/>
      <c r="M149" s="153" t="s">
        <v>1</v>
      </c>
      <c r="N149" s="154" t="s">
        <v>43</v>
      </c>
      <c r="O149" s="58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131</v>
      </c>
      <c r="AT149" s="157" t="s">
        <v>127</v>
      </c>
      <c r="AU149" s="157" t="s">
        <v>88</v>
      </c>
      <c r="AY149" s="17" t="s">
        <v>124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7" t="s">
        <v>86</v>
      </c>
      <c r="BK149" s="158">
        <f>ROUND(I149*H149,2)</f>
        <v>0</v>
      </c>
      <c r="BL149" s="17" t="s">
        <v>131</v>
      </c>
      <c r="BM149" s="157" t="s">
        <v>181</v>
      </c>
    </row>
    <row r="150" spans="1:65" s="14" customFormat="1">
      <c r="B150" s="167"/>
      <c r="D150" s="160" t="s">
        <v>133</v>
      </c>
      <c r="F150" s="169" t="s">
        <v>182</v>
      </c>
      <c r="H150" s="170">
        <v>2402.92</v>
      </c>
      <c r="I150" s="171"/>
      <c r="L150" s="167"/>
      <c r="M150" s="172"/>
      <c r="N150" s="173"/>
      <c r="O150" s="173"/>
      <c r="P150" s="173"/>
      <c r="Q150" s="173"/>
      <c r="R150" s="173"/>
      <c r="S150" s="173"/>
      <c r="T150" s="174"/>
      <c r="AT150" s="168" t="s">
        <v>133</v>
      </c>
      <c r="AU150" s="168" t="s">
        <v>88</v>
      </c>
      <c r="AV150" s="14" t="s">
        <v>88</v>
      </c>
      <c r="AW150" s="14" t="s">
        <v>3</v>
      </c>
      <c r="AX150" s="14" t="s">
        <v>86</v>
      </c>
      <c r="AY150" s="168" t="s">
        <v>124</v>
      </c>
    </row>
    <row r="151" spans="1:65" s="2" customFormat="1" ht="49.15" customHeight="1">
      <c r="A151" s="32"/>
      <c r="B151" s="144"/>
      <c r="C151" s="145" t="s">
        <v>183</v>
      </c>
      <c r="D151" s="145" t="s">
        <v>127</v>
      </c>
      <c r="E151" s="146" t="s">
        <v>184</v>
      </c>
      <c r="F151" s="147" t="s">
        <v>185</v>
      </c>
      <c r="G151" s="148" t="s">
        <v>177</v>
      </c>
      <c r="H151" s="149">
        <v>60.073</v>
      </c>
      <c r="I151" s="150"/>
      <c r="J151" s="151">
        <f>ROUND(I151*H151,2)</f>
        <v>0</v>
      </c>
      <c r="K151" s="152"/>
      <c r="L151" s="33"/>
      <c r="M151" s="153" t="s">
        <v>1</v>
      </c>
      <c r="N151" s="154" t="s">
        <v>43</v>
      </c>
      <c r="O151" s="58"/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7" t="s">
        <v>131</v>
      </c>
      <c r="AT151" s="157" t="s">
        <v>127</v>
      </c>
      <c r="AU151" s="157" t="s">
        <v>88</v>
      </c>
      <c r="AY151" s="17" t="s">
        <v>124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7" t="s">
        <v>86</v>
      </c>
      <c r="BK151" s="158">
        <f>ROUND(I151*H151,2)</f>
        <v>0</v>
      </c>
      <c r="BL151" s="17" t="s">
        <v>131</v>
      </c>
      <c r="BM151" s="157" t="s">
        <v>186</v>
      </c>
    </row>
    <row r="152" spans="1:65" s="12" customFormat="1" ht="25.9" customHeight="1">
      <c r="B152" s="131"/>
      <c r="D152" s="132" t="s">
        <v>77</v>
      </c>
      <c r="E152" s="133" t="s">
        <v>187</v>
      </c>
      <c r="F152" s="133" t="s">
        <v>188</v>
      </c>
      <c r="I152" s="134"/>
      <c r="J152" s="135">
        <f>BK152</f>
        <v>0</v>
      </c>
      <c r="L152" s="131"/>
      <c r="M152" s="136"/>
      <c r="N152" s="137"/>
      <c r="O152" s="137"/>
      <c r="P152" s="138">
        <f>P153+P156</f>
        <v>0</v>
      </c>
      <c r="Q152" s="137"/>
      <c r="R152" s="138">
        <f>R153+R156</f>
        <v>0</v>
      </c>
      <c r="S152" s="137"/>
      <c r="T152" s="139">
        <f>T153+T156</f>
        <v>0.28200000000000003</v>
      </c>
      <c r="AR152" s="132" t="s">
        <v>88</v>
      </c>
      <c r="AT152" s="140" t="s">
        <v>77</v>
      </c>
      <c r="AU152" s="140" t="s">
        <v>78</v>
      </c>
      <c r="AY152" s="132" t="s">
        <v>124</v>
      </c>
      <c r="BK152" s="141">
        <f>BK153+BK156</f>
        <v>0</v>
      </c>
    </row>
    <row r="153" spans="1:65" s="12" customFormat="1" ht="22.9" customHeight="1">
      <c r="B153" s="131"/>
      <c r="D153" s="132" t="s">
        <v>77</v>
      </c>
      <c r="E153" s="142" t="s">
        <v>189</v>
      </c>
      <c r="F153" s="142" t="s">
        <v>190</v>
      </c>
      <c r="I153" s="134"/>
      <c r="J153" s="143">
        <f>BK153</f>
        <v>0</v>
      </c>
      <c r="L153" s="131"/>
      <c r="M153" s="136"/>
      <c r="N153" s="137"/>
      <c r="O153" s="137"/>
      <c r="P153" s="138">
        <f>SUM(P154:P155)</f>
        <v>0</v>
      </c>
      <c r="Q153" s="137"/>
      <c r="R153" s="138">
        <f>SUM(R154:R155)</f>
        <v>0</v>
      </c>
      <c r="S153" s="137"/>
      <c r="T153" s="139">
        <f>SUM(T154:T155)</f>
        <v>9.0000000000000011E-2</v>
      </c>
      <c r="AR153" s="132" t="s">
        <v>88</v>
      </c>
      <c r="AT153" s="140" t="s">
        <v>77</v>
      </c>
      <c r="AU153" s="140" t="s">
        <v>86</v>
      </c>
      <c r="AY153" s="132" t="s">
        <v>124</v>
      </c>
      <c r="BK153" s="141">
        <f>SUM(BK154:BK155)</f>
        <v>0</v>
      </c>
    </row>
    <row r="154" spans="1:65" s="2" customFormat="1" ht="24.2" customHeight="1">
      <c r="A154" s="32"/>
      <c r="B154" s="144"/>
      <c r="C154" s="145" t="s">
        <v>191</v>
      </c>
      <c r="D154" s="145" t="s">
        <v>127</v>
      </c>
      <c r="E154" s="146" t="s">
        <v>192</v>
      </c>
      <c r="F154" s="147" t="s">
        <v>193</v>
      </c>
      <c r="G154" s="148" t="s">
        <v>161</v>
      </c>
      <c r="H154" s="149">
        <v>3</v>
      </c>
      <c r="I154" s="150"/>
      <c r="J154" s="151">
        <f>ROUND(I154*H154,2)</f>
        <v>0</v>
      </c>
      <c r="K154" s="152"/>
      <c r="L154" s="33"/>
      <c r="M154" s="153" t="s">
        <v>1</v>
      </c>
      <c r="N154" s="154" t="s">
        <v>43</v>
      </c>
      <c r="O154" s="58"/>
      <c r="P154" s="155">
        <f>O154*H154</f>
        <v>0</v>
      </c>
      <c r="Q154" s="155">
        <v>0</v>
      </c>
      <c r="R154" s="155">
        <f>Q154*H154</f>
        <v>0</v>
      </c>
      <c r="S154" s="155">
        <v>2.5000000000000001E-2</v>
      </c>
      <c r="T154" s="156">
        <f>S154*H154</f>
        <v>7.5000000000000011E-2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7" t="s">
        <v>194</v>
      </c>
      <c r="AT154" s="157" t="s">
        <v>127</v>
      </c>
      <c r="AU154" s="157" t="s">
        <v>88</v>
      </c>
      <c r="AY154" s="17" t="s">
        <v>124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7" t="s">
        <v>86</v>
      </c>
      <c r="BK154" s="158">
        <f>ROUND(I154*H154,2)</f>
        <v>0</v>
      </c>
      <c r="BL154" s="17" t="s">
        <v>194</v>
      </c>
      <c r="BM154" s="157" t="s">
        <v>195</v>
      </c>
    </row>
    <row r="155" spans="1:65" s="2" customFormat="1" ht="24.2" customHeight="1">
      <c r="A155" s="32"/>
      <c r="B155" s="144"/>
      <c r="C155" s="145" t="s">
        <v>196</v>
      </c>
      <c r="D155" s="145" t="s">
        <v>127</v>
      </c>
      <c r="E155" s="146" t="s">
        <v>197</v>
      </c>
      <c r="F155" s="147" t="s">
        <v>198</v>
      </c>
      <c r="G155" s="148" t="s">
        <v>161</v>
      </c>
      <c r="H155" s="149">
        <v>3</v>
      </c>
      <c r="I155" s="150"/>
      <c r="J155" s="151">
        <f>ROUND(I155*H155,2)</f>
        <v>0</v>
      </c>
      <c r="K155" s="152"/>
      <c r="L155" s="33"/>
      <c r="M155" s="153" t="s">
        <v>1</v>
      </c>
      <c r="N155" s="154" t="s">
        <v>43</v>
      </c>
      <c r="O155" s="58"/>
      <c r="P155" s="155">
        <f>O155*H155</f>
        <v>0</v>
      </c>
      <c r="Q155" s="155">
        <v>0</v>
      </c>
      <c r="R155" s="155">
        <f>Q155*H155</f>
        <v>0</v>
      </c>
      <c r="S155" s="155">
        <v>5.0000000000000001E-3</v>
      </c>
      <c r="T155" s="156">
        <f>S155*H155</f>
        <v>1.4999999999999999E-2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7" t="s">
        <v>194</v>
      </c>
      <c r="AT155" s="157" t="s">
        <v>127</v>
      </c>
      <c r="AU155" s="157" t="s">
        <v>88</v>
      </c>
      <c r="AY155" s="17" t="s">
        <v>124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7" t="s">
        <v>86</v>
      </c>
      <c r="BK155" s="158">
        <f>ROUND(I155*H155,2)</f>
        <v>0</v>
      </c>
      <c r="BL155" s="17" t="s">
        <v>194</v>
      </c>
      <c r="BM155" s="157" t="s">
        <v>199</v>
      </c>
    </row>
    <row r="156" spans="1:65" s="12" customFormat="1" ht="22.9" customHeight="1">
      <c r="B156" s="131"/>
      <c r="D156" s="132" t="s">
        <v>77</v>
      </c>
      <c r="E156" s="142" t="s">
        <v>200</v>
      </c>
      <c r="F156" s="142" t="s">
        <v>201</v>
      </c>
      <c r="I156" s="134"/>
      <c r="J156" s="143">
        <f>BK156</f>
        <v>0</v>
      </c>
      <c r="L156" s="131"/>
      <c r="M156" s="136"/>
      <c r="N156" s="137"/>
      <c r="O156" s="137"/>
      <c r="P156" s="138">
        <f>P157</f>
        <v>0</v>
      </c>
      <c r="Q156" s="137"/>
      <c r="R156" s="138">
        <f>R157</f>
        <v>0</v>
      </c>
      <c r="S156" s="137"/>
      <c r="T156" s="139">
        <f>T157</f>
        <v>0.192</v>
      </c>
      <c r="AR156" s="132" t="s">
        <v>88</v>
      </c>
      <c r="AT156" s="140" t="s">
        <v>77</v>
      </c>
      <c r="AU156" s="140" t="s">
        <v>86</v>
      </c>
      <c r="AY156" s="132" t="s">
        <v>124</v>
      </c>
      <c r="BK156" s="141">
        <f>BK157</f>
        <v>0</v>
      </c>
    </row>
    <row r="157" spans="1:65" s="2" customFormat="1" ht="24.2" customHeight="1">
      <c r="A157" s="32"/>
      <c r="B157" s="144"/>
      <c r="C157" s="145" t="s">
        <v>202</v>
      </c>
      <c r="D157" s="145" t="s">
        <v>127</v>
      </c>
      <c r="E157" s="146" t="s">
        <v>203</v>
      </c>
      <c r="F157" s="147" t="s">
        <v>204</v>
      </c>
      <c r="G157" s="148" t="s">
        <v>147</v>
      </c>
      <c r="H157" s="149">
        <v>12</v>
      </c>
      <c r="I157" s="150"/>
      <c r="J157" s="151">
        <f>ROUND(I157*H157,2)</f>
        <v>0</v>
      </c>
      <c r="K157" s="152"/>
      <c r="L157" s="33"/>
      <c r="M157" s="183" t="s">
        <v>1</v>
      </c>
      <c r="N157" s="184" t="s">
        <v>43</v>
      </c>
      <c r="O157" s="185"/>
      <c r="P157" s="186">
        <f>O157*H157</f>
        <v>0</v>
      </c>
      <c r="Q157" s="186">
        <v>0</v>
      </c>
      <c r="R157" s="186">
        <f>Q157*H157</f>
        <v>0</v>
      </c>
      <c r="S157" s="186">
        <v>1.6E-2</v>
      </c>
      <c r="T157" s="187">
        <f>S157*H157</f>
        <v>0.192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7" t="s">
        <v>194</v>
      </c>
      <c r="AT157" s="157" t="s">
        <v>127</v>
      </c>
      <c r="AU157" s="157" t="s">
        <v>88</v>
      </c>
      <c r="AY157" s="17" t="s">
        <v>124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7" t="s">
        <v>86</v>
      </c>
      <c r="BK157" s="158">
        <f>ROUND(I157*H157,2)</f>
        <v>0</v>
      </c>
      <c r="BL157" s="17" t="s">
        <v>194</v>
      </c>
      <c r="BM157" s="157" t="s">
        <v>205</v>
      </c>
    </row>
    <row r="158" spans="1:65" s="2" customFormat="1" ht="6.95" customHeight="1">
      <c r="A158" s="32"/>
      <c r="B158" s="47"/>
      <c r="C158" s="48"/>
      <c r="D158" s="48"/>
      <c r="E158" s="48"/>
      <c r="F158" s="48"/>
      <c r="G158" s="48"/>
      <c r="H158" s="48"/>
      <c r="I158" s="48"/>
      <c r="J158" s="48"/>
      <c r="K158" s="48"/>
      <c r="L158" s="33"/>
      <c r="M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</row>
  </sheetData>
  <autoFilter ref="C121:K157" xr:uid="{00000000-0009-0000-0000-000001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9"/>
  <sheetViews>
    <sheetView showGridLines="0" workbookViewId="0">
      <selection activeCell="E117" sqref="E11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7" t="s">
        <v>91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1:46" s="1" customFormat="1" ht="24.95" hidden="1" customHeight="1">
      <c r="B4" s="20"/>
      <c r="D4" s="21" t="s">
        <v>95</v>
      </c>
      <c r="L4" s="20"/>
      <c r="M4" s="93" t="s">
        <v>10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16</v>
      </c>
      <c r="L6" s="20"/>
    </row>
    <row r="7" spans="1:46" s="1" customFormat="1" ht="16.5" hidden="1" customHeight="1">
      <c r="B7" s="20"/>
      <c r="E7" s="239" t="str">
        <f>'Rekapitulace stavby'!K6</f>
        <v>Oprava vstupního schodiště ve speciální základní škole Králíky</v>
      </c>
      <c r="F7" s="240"/>
      <c r="G7" s="240"/>
      <c r="H7" s="240"/>
      <c r="L7" s="20"/>
    </row>
    <row r="8" spans="1:46" s="2" customFormat="1" ht="12" hidden="1" customHeight="1">
      <c r="A8" s="32"/>
      <c r="B8" s="33"/>
      <c r="C8" s="32"/>
      <c r="D8" s="27" t="s">
        <v>96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hidden="1" customHeight="1">
      <c r="A9" s="32"/>
      <c r="B9" s="33"/>
      <c r="C9" s="32"/>
      <c r="D9" s="32"/>
      <c r="E9" s="211" t="s">
        <v>206</v>
      </c>
      <c r="F9" s="238"/>
      <c r="G9" s="238"/>
      <c r="H9" s="23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idden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hidden="1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hidden="1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20. 5. 2022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hidden="1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26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hidden="1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hidden="1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hidden="1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hidden="1" customHeight="1">
      <c r="A18" s="32"/>
      <c r="B18" s="33"/>
      <c r="C18" s="32"/>
      <c r="D18" s="32"/>
      <c r="E18" s="241" t="str">
        <f>'Rekapitulace stavby'!E14</f>
        <v>Vyplň údaj</v>
      </c>
      <c r="F18" s="230"/>
      <c r="G18" s="230"/>
      <c r="H18" s="230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hidden="1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hidden="1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25</v>
      </c>
      <c r="J20" s="25" t="s">
        <v>32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hidden="1" customHeight="1">
      <c r="A21" s="32"/>
      <c r="B21" s="33"/>
      <c r="C21" s="32"/>
      <c r="D21" s="32"/>
      <c r="E21" s="25" t="s">
        <v>33</v>
      </c>
      <c r="F21" s="32"/>
      <c r="G21" s="32"/>
      <c r="H21" s="32"/>
      <c r="I21" s="2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hidden="1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hidden="1" customHeight="1">
      <c r="A23" s="32"/>
      <c r="B23" s="33"/>
      <c r="C23" s="32"/>
      <c r="D23" s="27" t="s">
        <v>35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hidden="1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hidden="1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hidden="1" customHeight="1">
      <c r="A26" s="32"/>
      <c r="B26" s="33"/>
      <c r="C26" s="32"/>
      <c r="D26" s="27" t="s">
        <v>37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hidden="1" customHeight="1">
      <c r="A27" s="94"/>
      <c r="B27" s="95"/>
      <c r="C27" s="94"/>
      <c r="D27" s="94"/>
      <c r="E27" s="234" t="s">
        <v>1</v>
      </c>
      <c r="F27" s="234"/>
      <c r="G27" s="234"/>
      <c r="H27" s="23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hidden="1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hidden="1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hidden="1" customHeight="1">
      <c r="A30" s="32"/>
      <c r="B30" s="33"/>
      <c r="C30" s="32"/>
      <c r="D30" s="97" t="s">
        <v>38</v>
      </c>
      <c r="E30" s="32"/>
      <c r="F30" s="32"/>
      <c r="G30" s="32"/>
      <c r="H30" s="32"/>
      <c r="I30" s="32"/>
      <c r="J30" s="71">
        <f>ROUND(J130,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hidden="1" customHeight="1">
      <c r="A32" s="32"/>
      <c r="B32" s="33"/>
      <c r="C32" s="32"/>
      <c r="D32" s="32"/>
      <c r="E32" s="32"/>
      <c r="F32" s="36" t="s">
        <v>40</v>
      </c>
      <c r="G32" s="32"/>
      <c r="H32" s="32"/>
      <c r="I32" s="36" t="s">
        <v>39</v>
      </c>
      <c r="J32" s="36" t="s">
        <v>41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hidden="1" customHeight="1">
      <c r="A33" s="32"/>
      <c r="B33" s="33"/>
      <c r="C33" s="32"/>
      <c r="D33" s="98" t="s">
        <v>42</v>
      </c>
      <c r="E33" s="27" t="s">
        <v>43</v>
      </c>
      <c r="F33" s="99">
        <f>ROUND((SUM(BE130:BE188)),  2)</f>
        <v>0</v>
      </c>
      <c r="G33" s="32"/>
      <c r="H33" s="32"/>
      <c r="I33" s="100">
        <v>0.21</v>
      </c>
      <c r="J33" s="99">
        <f>ROUND(((SUM(BE130:BE188))*I33),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27" t="s">
        <v>44</v>
      </c>
      <c r="F34" s="99">
        <f>ROUND((SUM(BF130:BF188)),  2)</f>
        <v>0</v>
      </c>
      <c r="G34" s="32"/>
      <c r="H34" s="32"/>
      <c r="I34" s="100">
        <v>0.15</v>
      </c>
      <c r="J34" s="99">
        <f>ROUND(((SUM(BF130:BF188))*I34),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45</v>
      </c>
      <c r="F35" s="99">
        <f>ROUND((SUM(BG130:BG188)),  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46</v>
      </c>
      <c r="F36" s="99">
        <f>ROUND((SUM(BH130:BH188)),  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47</v>
      </c>
      <c r="F37" s="99">
        <f>ROUND((SUM(BI130:BI188)),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hidden="1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hidden="1" customHeight="1">
      <c r="A39" s="32"/>
      <c r="B39" s="33"/>
      <c r="C39" s="101"/>
      <c r="D39" s="102" t="s">
        <v>48</v>
      </c>
      <c r="E39" s="60"/>
      <c r="F39" s="60"/>
      <c r="G39" s="103" t="s">
        <v>49</v>
      </c>
      <c r="H39" s="104" t="s">
        <v>50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hidden="1" customHeight="1">
      <c r="B41" s="20"/>
      <c r="L41" s="20"/>
    </row>
    <row r="42" spans="1:31" s="1" customFormat="1" ht="14.45" hidden="1" customHeight="1">
      <c r="B42" s="20"/>
      <c r="L42" s="20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1:31" hidden="1">
      <c r="B51" s="20"/>
      <c r="L51" s="20"/>
    </row>
    <row r="52" spans="1:31" hidden="1">
      <c r="B52" s="20"/>
      <c r="L52" s="20"/>
    </row>
    <row r="53" spans="1:31" hidden="1">
      <c r="B53" s="20"/>
      <c r="L53" s="20"/>
    </row>
    <row r="54" spans="1:31" hidden="1">
      <c r="B54" s="20"/>
      <c r="L54" s="20"/>
    </row>
    <row r="55" spans="1:31" hidden="1">
      <c r="B55" s="20"/>
      <c r="L55" s="20"/>
    </row>
    <row r="56" spans="1:31" hidden="1">
      <c r="B56" s="20"/>
      <c r="L56" s="20"/>
    </row>
    <row r="57" spans="1:31" hidden="1">
      <c r="B57" s="20"/>
      <c r="L57" s="20"/>
    </row>
    <row r="58" spans="1:31" hidden="1">
      <c r="B58" s="20"/>
      <c r="L58" s="20"/>
    </row>
    <row r="59" spans="1:31" hidden="1">
      <c r="B59" s="20"/>
      <c r="L59" s="20"/>
    </row>
    <row r="60" spans="1:31" hidden="1">
      <c r="B60" s="20"/>
      <c r="L60" s="20"/>
    </row>
    <row r="61" spans="1:31" s="2" customFormat="1" ht="12.75" hidden="1">
      <c r="A61" s="32"/>
      <c r="B61" s="33"/>
      <c r="C61" s="32"/>
      <c r="D61" s="45" t="s">
        <v>53</v>
      </c>
      <c r="E61" s="35"/>
      <c r="F61" s="107" t="s">
        <v>54</v>
      </c>
      <c r="G61" s="45" t="s">
        <v>53</v>
      </c>
      <c r="H61" s="35"/>
      <c r="I61" s="35"/>
      <c r="J61" s="108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idden="1">
      <c r="B62" s="20"/>
      <c r="L62" s="20"/>
    </row>
    <row r="63" spans="1:31" hidden="1">
      <c r="B63" s="20"/>
      <c r="L63" s="20"/>
    </row>
    <row r="64" spans="1:31" hidden="1">
      <c r="B64" s="20"/>
      <c r="L64" s="20"/>
    </row>
    <row r="65" spans="1:31" s="2" customFormat="1" ht="12.75" hidden="1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idden="1">
      <c r="B66" s="20"/>
      <c r="L66" s="20"/>
    </row>
    <row r="67" spans="1:31" hidden="1">
      <c r="B67" s="20"/>
      <c r="L67" s="20"/>
    </row>
    <row r="68" spans="1:31" hidden="1">
      <c r="B68" s="20"/>
      <c r="L68" s="20"/>
    </row>
    <row r="69" spans="1:31" hidden="1">
      <c r="B69" s="20"/>
      <c r="L69" s="20"/>
    </row>
    <row r="70" spans="1:31" hidden="1">
      <c r="B70" s="20"/>
      <c r="L70" s="20"/>
    </row>
    <row r="71" spans="1:31" hidden="1">
      <c r="B71" s="20"/>
      <c r="L71" s="20"/>
    </row>
    <row r="72" spans="1:31" hidden="1">
      <c r="B72" s="20"/>
      <c r="L72" s="20"/>
    </row>
    <row r="73" spans="1:31" hidden="1">
      <c r="B73" s="20"/>
      <c r="L73" s="20"/>
    </row>
    <row r="74" spans="1:31" hidden="1">
      <c r="B74" s="20"/>
      <c r="L74" s="20"/>
    </row>
    <row r="75" spans="1:31" hidden="1">
      <c r="B75" s="20"/>
      <c r="L75" s="20"/>
    </row>
    <row r="76" spans="1:31" s="2" customFormat="1" ht="12.75" hidden="1">
      <c r="A76" s="32"/>
      <c r="B76" s="33"/>
      <c r="C76" s="32"/>
      <c r="D76" s="45" t="s">
        <v>53</v>
      </c>
      <c r="E76" s="35"/>
      <c r="F76" s="107" t="s">
        <v>54</v>
      </c>
      <c r="G76" s="45" t="s">
        <v>53</v>
      </c>
      <c r="H76" s="35"/>
      <c r="I76" s="35"/>
      <c r="J76" s="108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idden="1"/>
    <row r="79" spans="1:31" hidden="1"/>
    <row r="80" spans="1:31" hidden="1"/>
    <row r="81" spans="1:47" s="2" customFormat="1" ht="6.95" hidden="1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98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39" t="str">
        <f>E7</f>
        <v>Oprava vstupního schodiště ve speciální základní škole Králíky</v>
      </c>
      <c r="F85" s="240"/>
      <c r="G85" s="240"/>
      <c r="H85" s="24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96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11" t="str">
        <f>E9</f>
        <v>B - Stavební část - nové konstrukce</v>
      </c>
      <c r="F87" s="238"/>
      <c r="G87" s="238"/>
      <c r="H87" s="23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20</v>
      </c>
      <c r="D89" s="32"/>
      <c r="E89" s="32"/>
      <c r="F89" s="25" t="str">
        <f>F12</f>
        <v>Králíky</v>
      </c>
      <c r="G89" s="32"/>
      <c r="H89" s="32"/>
      <c r="I89" s="27" t="s">
        <v>22</v>
      </c>
      <c r="J89" s="55" t="str">
        <f>IF(J12="","",J12)</f>
        <v>20. 5. 2022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24</v>
      </c>
      <c r="D91" s="32"/>
      <c r="E91" s="32"/>
      <c r="F91" s="25" t="str">
        <f>E15</f>
        <v>Speciální základní škola Králíky</v>
      </c>
      <c r="G91" s="32"/>
      <c r="H91" s="32"/>
      <c r="I91" s="27" t="s">
        <v>31</v>
      </c>
      <c r="J91" s="30" t="str">
        <f>E21</f>
        <v>Ing. Pavel Švestka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35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09" t="s">
        <v>99</v>
      </c>
      <c r="D94" s="101"/>
      <c r="E94" s="101"/>
      <c r="F94" s="101"/>
      <c r="G94" s="101"/>
      <c r="H94" s="101"/>
      <c r="I94" s="101"/>
      <c r="J94" s="110" t="s">
        <v>100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11" t="s">
        <v>101</v>
      </c>
      <c r="D96" s="32"/>
      <c r="E96" s="32"/>
      <c r="F96" s="32"/>
      <c r="G96" s="32"/>
      <c r="H96" s="32"/>
      <c r="I96" s="32"/>
      <c r="J96" s="71">
        <f>J130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102</v>
      </c>
    </row>
    <row r="97" spans="1:31" s="9" customFormat="1" ht="24.95" hidden="1" customHeight="1">
      <c r="B97" s="112"/>
      <c r="D97" s="113" t="s">
        <v>103</v>
      </c>
      <c r="E97" s="114"/>
      <c r="F97" s="114"/>
      <c r="G97" s="114"/>
      <c r="H97" s="114"/>
      <c r="I97" s="114"/>
      <c r="J97" s="115">
        <f>J131</f>
        <v>0</v>
      </c>
      <c r="L97" s="112"/>
    </row>
    <row r="98" spans="1:31" s="10" customFormat="1" ht="19.899999999999999" hidden="1" customHeight="1">
      <c r="B98" s="116"/>
      <c r="D98" s="117" t="s">
        <v>207</v>
      </c>
      <c r="E98" s="118"/>
      <c r="F98" s="118"/>
      <c r="G98" s="118"/>
      <c r="H98" s="118"/>
      <c r="I98" s="118"/>
      <c r="J98" s="119">
        <f>J132</f>
        <v>0</v>
      </c>
      <c r="L98" s="116"/>
    </row>
    <row r="99" spans="1:31" s="10" customFormat="1" ht="19.899999999999999" hidden="1" customHeight="1">
      <c r="B99" s="116"/>
      <c r="D99" s="117" t="s">
        <v>208</v>
      </c>
      <c r="E99" s="118"/>
      <c r="F99" s="118"/>
      <c r="G99" s="118"/>
      <c r="H99" s="118"/>
      <c r="I99" s="118"/>
      <c r="J99" s="119">
        <f>J145</f>
        <v>0</v>
      </c>
      <c r="L99" s="116"/>
    </row>
    <row r="100" spans="1:31" s="10" customFormat="1" ht="19.899999999999999" hidden="1" customHeight="1">
      <c r="B100" s="116"/>
      <c r="D100" s="117" t="s">
        <v>209</v>
      </c>
      <c r="E100" s="118"/>
      <c r="F100" s="118"/>
      <c r="G100" s="118"/>
      <c r="H100" s="118"/>
      <c r="I100" s="118"/>
      <c r="J100" s="119">
        <f>J149</f>
        <v>0</v>
      </c>
      <c r="L100" s="116"/>
    </row>
    <row r="101" spans="1:31" s="10" customFormat="1" ht="19.899999999999999" hidden="1" customHeight="1">
      <c r="B101" s="116"/>
      <c r="D101" s="117" t="s">
        <v>210</v>
      </c>
      <c r="E101" s="118"/>
      <c r="F101" s="118"/>
      <c r="G101" s="118"/>
      <c r="H101" s="118"/>
      <c r="I101" s="118"/>
      <c r="J101" s="119">
        <f>J160</f>
        <v>0</v>
      </c>
      <c r="L101" s="116"/>
    </row>
    <row r="102" spans="1:31" s="10" customFormat="1" ht="19.899999999999999" hidden="1" customHeight="1">
      <c r="B102" s="116"/>
      <c r="D102" s="117" t="s">
        <v>211</v>
      </c>
      <c r="E102" s="118"/>
      <c r="F102" s="118"/>
      <c r="G102" s="118"/>
      <c r="H102" s="118"/>
      <c r="I102" s="118"/>
      <c r="J102" s="119">
        <f>J162</f>
        <v>0</v>
      </c>
      <c r="L102" s="116"/>
    </row>
    <row r="103" spans="1:31" s="10" customFormat="1" ht="19.899999999999999" hidden="1" customHeight="1">
      <c r="B103" s="116"/>
      <c r="D103" s="117" t="s">
        <v>104</v>
      </c>
      <c r="E103" s="118"/>
      <c r="F103" s="118"/>
      <c r="G103" s="118"/>
      <c r="H103" s="118"/>
      <c r="I103" s="118"/>
      <c r="J103" s="119">
        <f>J168</f>
        <v>0</v>
      </c>
      <c r="L103" s="116"/>
    </row>
    <row r="104" spans="1:31" s="10" customFormat="1" ht="19.899999999999999" hidden="1" customHeight="1">
      <c r="B104" s="116"/>
      <c r="D104" s="117" t="s">
        <v>212</v>
      </c>
      <c r="E104" s="118"/>
      <c r="F104" s="118"/>
      <c r="G104" s="118"/>
      <c r="H104" s="118"/>
      <c r="I104" s="118"/>
      <c r="J104" s="119">
        <f>J172</f>
        <v>0</v>
      </c>
      <c r="L104" s="116"/>
    </row>
    <row r="105" spans="1:31" s="9" customFormat="1" ht="24.95" hidden="1" customHeight="1">
      <c r="B105" s="112"/>
      <c r="D105" s="113" t="s">
        <v>106</v>
      </c>
      <c r="E105" s="114"/>
      <c r="F105" s="114"/>
      <c r="G105" s="114"/>
      <c r="H105" s="114"/>
      <c r="I105" s="114"/>
      <c r="J105" s="115">
        <f>J174</f>
        <v>0</v>
      </c>
      <c r="L105" s="112"/>
    </row>
    <row r="106" spans="1:31" s="10" customFormat="1" ht="19.899999999999999" hidden="1" customHeight="1">
      <c r="B106" s="116"/>
      <c r="D106" s="117" t="s">
        <v>213</v>
      </c>
      <c r="E106" s="118"/>
      <c r="F106" s="118"/>
      <c r="G106" s="118"/>
      <c r="H106" s="118"/>
      <c r="I106" s="118"/>
      <c r="J106" s="119">
        <f>J175</f>
        <v>0</v>
      </c>
      <c r="L106" s="116"/>
    </row>
    <row r="107" spans="1:31" s="10" customFormat="1" ht="19.899999999999999" hidden="1" customHeight="1">
      <c r="B107" s="116"/>
      <c r="D107" s="117" t="s">
        <v>108</v>
      </c>
      <c r="E107" s="118"/>
      <c r="F107" s="118"/>
      <c r="G107" s="118"/>
      <c r="H107" s="118"/>
      <c r="I107" s="118"/>
      <c r="J107" s="119">
        <f>J179</f>
        <v>0</v>
      </c>
      <c r="L107" s="116"/>
    </row>
    <row r="108" spans="1:31" s="9" customFormat="1" ht="24.95" hidden="1" customHeight="1">
      <c r="B108" s="112"/>
      <c r="D108" s="113" t="s">
        <v>214</v>
      </c>
      <c r="E108" s="114"/>
      <c r="F108" s="114"/>
      <c r="G108" s="114"/>
      <c r="H108" s="114"/>
      <c r="I108" s="114"/>
      <c r="J108" s="115">
        <f>J184</f>
        <v>0</v>
      </c>
      <c r="L108" s="112"/>
    </row>
    <row r="109" spans="1:31" s="10" customFormat="1" ht="19.899999999999999" hidden="1" customHeight="1">
      <c r="B109" s="116"/>
      <c r="D109" s="117" t="s">
        <v>215</v>
      </c>
      <c r="E109" s="118"/>
      <c r="F109" s="118"/>
      <c r="G109" s="118"/>
      <c r="H109" s="118"/>
      <c r="I109" s="118"/>
      <c r="J109" s="119">
        <f>J185</f>
        <v>0</v>
      </c>
      <c r="L109" s="116"/>
    </row>
    <row r="110" spans="1:31" s="10" customFormat="1" ht="19.899999999999999" hidden="1" customHeight="1">
      <c r="B110" s="116"/>
      <c r="D110" s="117" t="s">
        <v>216</v>
      </c>
      <c r="E110" s="118"/>
      <c r="F110" s="118"/>
      <c r="G110" s="118"/>
      <c r="H110" s="118"/>
      <c r="I110" s="118"/>
      <c r="J110" s="119">
        <f>J187</f>
        <v>0</v>
      </c>
      <c r="L110" s="116"/>
    </row>
    <row r="111" spans="1:31" s="2" customFormat="1" ht="21.75" hidden="1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hidden="1" customHeight="1">
      <c r="A112" s="32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hidden="1"/>
    <row r="114" spans="1:31" hidden="1"/>
    <row r="115" spans="1:31" hidden="1"/>
    <row r="116" spans="1:31" s="2" customFormat="1" ht="6.95" customHeight="1">
      <c r="A116" s="32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4.95" customHeight="1">
      <c r="A117" s="32"/>
      <c r="B117" s="33"/>
      <c r="C117" s="21" t="s">
        <v>109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16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39" t="str">
        <f>E7</f>
        <v>Oprava vstupního schodiště ve speciální základní škole Králíky</v>
      </c>
      <c r="F120" s="240"/>
      <c r="G120" s="240"/>
      <c r="H120" s="240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96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11" t="str">
        <f>E9</f>
        <v>B - Stavební část - nové konstrukce</v>
      </c>
      <c r="F122" s="238"/>
      <c r="G122" s="238"/>
      <c r="H122" s="238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20</v>
      </c>
      <c r="D124" s="32"/>
      <c r="E124" s="32"/>
      <c r="F124" s="25" t="str">
        <f>F12</f>
        <v>Králíky</v>
      </c>
      <c r="G124" s="32"/>
      <c r="H124" s="32"/>
      <c r="I124" s="27" t="s">
        <v>22</v>
      </c>
      <c r="J124" s="55" t="str">
        <f>IF(J12="","",J12)</f>
        <v>20. 5. 2022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2" customHeight="1">
      <c r="A126" s="32"/>
      <c r="B126" s="33"/>
      <c r="C126" s="27" t="s">
        <v>24</v>
      </c>
      <c r="D126" s="32"/>
      <c r="E126" s="32"/>
      <c r="F126" s="25" t="str">
        <f>E15</f>
        <v>Speciální základní škola Králíky</v>
      </c>
      <c r="G126" s="32"/>
      <c r="H126" s="32"/>
      <c r="I126" s="27" t="s">
        <v>31</v>
      </c>
      <c r="J126" s="30" t="str">
        <f>E21</f>
        <v>Ing. Pavel Švestka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29</v>
      </c>
      <c r="D127" s="32"/>
      <c r="E127" s="32"/>
      <c r="F127" s="25" t="str">
        <f>IF(E18="","",E18)</f>
        <v>Vyplň údaj</v>
      </c>
      <c r="G127" s="32"/>
      <c r="H127" s="32"/>
      <c r="I127" s="27" t="s">
        <v>35</v>
      </c>
      <c r="J127" s="30" t="str">
        <f>E24</f>
        <v xml:space="preserve"> 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0.3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11" customFormat="1" ht="29.25" customHeight="1">
      <c r="A129" s="120"/>
      <c r="B129" s="121"/>
      <c r="C129" s="122" t="s">
        <v>110</v>
      </c>
      <c r="D129" s="123" t="s">
        <v>63</v>
      </c>
      <c r="E129" s="123" t="s">
        <v>59</v>
      </c>
      <c r="F129" s="123" t="s">
        <v>60</v>
      </c>
      <c r="G129" s="123" t="s">
        <v>111</v>
      </c>
      <c r="H129" s="123" t="s">
        <v>112</v>
      </c>
      <c r="I129" s="123" t="s">
        <v>113</v>
      </c>
      <c r="J129" s="124" t="s">
        <v>100</v>
      </c>
      <c r="K129" s="125" t="s">
        <v>114</v>
      </c>
      <c r="L129" s="126"/>
      <c r="M129" s="62" t="s">
        <v>1</v>
      </c>
      <c r="N129" s="63" t="s">
        <v>42</v>
      </c>
      <c r="O129" s="63" t="s">
        <v>115</v>
      </c>
      <c r="P129" s="63" t="s">
        <v>116</v>
      </c>
      <c r="Q129" s="63" t="s">
        <v>117</v>
      </c>
      <c r="R129" s="63" t="s">
        <v>118</v>
      </c>
      <c r="S129" s="63" t="s">
        <v>119</v>
      </c>
      <c r="T129" s="64" t="s">
        <v>120</v>
      </c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</row>
    <row r="130" spans="1:65" s="2" customFormat="1" ht="22.9" customHeight="1">
      <c r="A130" s="32"/>
      <c r="B130" s="33"/>
      <c r="C130" s="69" t="s">
        <v>121</v>
      </c>
      <c r="D130" s="32"/>
      <c r="E130" s="32"/>
      <c r="F130" s="32"/>
      <c r="G130" s="32"/>
      <c r="H130" s="32"/>
      <c r="I130" s="32"/>
      <c r="J130" s="127">
        <f>BK130</f>
        <v>0</v>
      </c>
      <c r="K130" s="32"/>
      <c r="L130" s="33"/>
      <c r="M130" s="65"/>
      <c r="N130" s="56"/>
      <c r="O130" s="66"/>
      <c r="P130" s="128">
        <f>P131+P174+P184</f>
        <v>0</v>
      </c>
      <c r="Q130" s="66"/>
      <c r="R130" s="128">
        <f>R131+R174+R184</f>
        <v>26.387194900000001</v>
      </c>
      <c r="S130" s="66"/>
      <c r="T130" s="129">
        <f>T131+T174+T184</f>
        <v>9.48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77</v>
      </c>
      <c r="AU130" s="17" t="s">
        <v>102</v>
      </c>
      <c r="BK130" s="130">
        <f>BK131+BK174+BK184</f>
        <v>0</v>
      </c>
    </row>
    <row r="131" spans="1:65" s="12" customFormat="1" ht="25.9" customHeight="1">
      <c r="B131" s="131"/>
      <c r="D131" s="132" t="s">
        <v>77</v>
      </c>
      <c r="E131" s="133" t="s">
        <v>122</v>
      </c>
      <c r="F131" s="133" t="s">
        <v>123</v>
      </c>
      <c r="I131" s="134"/>
      <c r="J131" s="135">
        <f>BK131</f>
        <v>0</v>
      </c>
      <c r="L131" s="131"/>
      <c r="M131" s="136"/>
      <c r="N131" s="137"/>
      <c r="O131" s="137"/>
      <c r="P131" s="138">
        <f>P132+P145+P149+P160+P162+P168+P172</f>
        <v>0</v>
      </c>
      <c r="Q131" s="137"/>
      <c r="R131" s="138">
        <f>R132+R145+R149+R160+R162+R168+R172</f>
        <v>24.6342149</v>
      </c>
      <c r="S131" s="137"/>
      <c r="T131" s="139">
        <f>T132+T145+T149+T160+T162+T168+T172</f>
        <v>9.48</v>
      </c>
      <c r="AR131" s="132" t="s">
        <v>86</v>
      </c>
      <c r="AT131" s="140" t="s">
        <v>77</v>
      </c>
      <c r="AU131" s="140" t="s">
        <v>78</v>
      </c>
      <c r="AY131" s="132" t="s">
        <v>124</v>
      </c>
      <c r="BK131" s="141">
        <f>BK132+BK145+BK149+BK160+BK162+BK168+BK172</f>
        <v>0</v>
      </c>
    </row>
    <row r="132" spans="1:65" s="12" customFormat="1" ht="22.9" customHeight="1">
      <c r="B132" s="131"/>
      <c r="D132" s="132" t="s">
        <v>77</v>
      </c>
      <c r="E132" s="142" t="s">
        <v>86</v>
      </c>
      <c r="F132" s="142" t="s">
        <v>217</v>
      </c>
      <c r="I132" s="134"/>
      <c r="J132" s="143">
        <f>BK132</f>
        <v>0</v>
      </c>
      <c r="L132" s="131"/>
      <c r="M132" s="136"/>
      <c r="N132" s="137"/>
      <c r="O132" s="137"/>
      <c r="P132" s="138">
        <f>SUM(P133:P144)</f>
        <v>0</v>
      </c>
      <c r="Q132" s="137"/>
      <c r="R132" s="138">
        <f>SUM(R133:R144)</f>
        <v>0</v>
      </c>
      <c r="S132" s="137"/>
      <c r="T132" s="139">
        <f>SUM(T133:T144)</f>
        <v>9.48</v>
      </c>
      <c r="AR132" s="132" t="s">
        <v>86</v>
      </c>
      <c r="AT132" s="140" t="s">
        <v>77</v>
      </c>
      <c r="AU132" s="140" t="s">
        <v>86</v>
      </c>
      <c r="AY132" s="132" t="s">
        <v>124</v>
      </c>
      <c r="BK132" s="141">
        <f>SUM(BK133:BK144)</f>
        <v>0</v>
      </c>
    </row>
    <row r="133" spans="1:65" s="2" customFormat="1" ht="24.2" customHeight="1">
      <c r="A133" s="32"/>
      <c r="B133" s="144"/>
      <c r="C133" s="145" t="s">
        <v>86</v>
      </c>
      <c r="D133" s="145" t="s">
        <v>127</v>
      </c>
      <c r="E133" s="146" t="s">
        <v>218</v>
      </c>
      <c r="F133" s="147" t="s">
        <v>219</v>
      </c>
      <c r="G133" s="148" t="s">
        <v>161</v>
      </c>
      <c r="H133" s="149">
        <v>10</v>
      </c>
      <c r="I133" s="150"/>
      <c r="J133" s="151">
        <f>ROUND(I133*H133,2)</f>
        <v>0</v>
      </c>
      <c r="K133" s="152"/>
      <c r="L133" s="33"/>
      <c r="M133" s="153" t="s">
        <v>1</v>
      </c>
      <c r="N133" s="154" t="s">
        <v>43</v>
      </c>
      <c r="O133" s="58"/>
      <c r="P133" s="155">
        <f>O133*H133</f>
        <v>0</v>
      </c>
      <c r="Q133" s="155">
        <v>0</v>
      </c>
      <c r="R133" s="155">
        <f>Q133*H133</f>
        <v>0</v>
      </c>
      <c r="S133" s="155">
        <v>0</v>
      </c>
      <c r="T133" s="156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7" t="s">
        <v>131</v>
      </c>
      <c r="AT133" s="157" t="s">
        <v>127</v>
      </c>
      <c r="AU133" s="157" t="s">
        <v>88</v>
      </c>
      <c r="AY133" s="17" t="s">
        <v>124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7" t="s">
        <v>86</v>
      </c>
      <c r="BK133" s="158">
        <f>ROUND(I133*H133,2)</f>
        <v>0</v>
      </c>
      <c r="BL133" s="17" t="s">
        <v>131</v>
      </c>
      <c r="BM133" s="157" t="s">
        <v>220</v>
      </c>
    </row>
    <row r="134" spans="1:65" s="2" customFormat="1" ht="24.2" customHeight="1">
      <c r="A134" s="32"/>
      <c r="B134" s="144"/>
      <c r="C134" s="145" t="s">
        <v>88</v>
      </c>
      <c r="D134" s="145" t="s">
        <v>127</v>
      </c>
      <c r="E134" s="146" t="s">
        <v>221</v>
      </c>
      <c r="F134" s="147" t="s">
        <v>222</v>
      </c>
      <c r="G134" s="148" t="s">
        <v>223</v>
      </c>
      <c r="H134" s="149">
        <v>5</v>
      </c>
      <c r="I134" s="150"/>
      <c r="J134" s="151">
        <f>ROUND(I134*H134,2)</f>
        <v>0</v>
      </c>
      <c r="K134" s="152"/>
      <c r="L134" s="33"/>
      <c r="M134" s="153" t="s">
        <v>1</v>
      </c>
      <c r="N134" s="154" t="s">
        <v>43</v>
      </c>
      <c r="O134" s="58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7" t="s">
        <v>131</v>
      </c>
      <c r="AT134" s="157" t="s">
        <v>127</v>
      </c>
      <c r="AU134" s="157" t="s">
        <v>88</v>
      </c>
      <c r="AY134" s="17" t="s">
        <v>124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7" t="s">
        <v>86</v>
      </c>
      <c r="BK134" s="158">
        <f>ROUND(I134*H134,2)</f>
        <v>0</v>
      </c>
      <c r="BL134" s="17" t="s">
        <v>131</v>
      </c>
      <c r="BM134" s="157" t="s">
        <v>224</v>
      </c>
    </row>
    <row r="135" spans="1:65" s="2" customFormat="1" ht="24.2" customHeight="1">
      <c r="A135" s="32"/>
      <c r="B135" s="144"/>
      <c r="C135" s="145" t="s">
        <v>144</v>
      </c>
      <c r="D135" s="145" t="s">
        <v>127</v>
      </c>
      <c r="E135" s="146" t="s">
        <v>225</v>
      </c>
      <c r="F135" s="147" t="s">
        <v>226</v>
      </c>
      <c r="G135" s="148" t="s">
        <v>161</v>
      </c>
      <c r="H135" s="149">
        <v>30</v>
      </c>
      <c r="I135" s="150"/>
      <c r="J135" s="151">
        <f>ROUND(I135*H135,2)</f>
        <v>0</v>
      </c>
      <c r="K135" s="152"/>
      <c r="L135" s="33"/>
      <c r="M135" s="153" t="s">
        <v>1</v>
      </c>
      <c r="N135" s="154" t="s">
        <v>43</v>
      </c>
      <c r="O135" s="58"/>
      <c r="P135" s="155">
        <f>O135*H135</f>
        <v>0</v>
      </c>
      <c r="Q135" s="155">
        <v>0</v>
      </c>
      <c r="R135" s="155">
        <f>Q135*H135</f>
        <v>0</v>
      </c>
      <c r="S135" s="155">
        <v>0.316</v>
      </c>
      <c r="T135" s="156">
        <f>S135*H135</f>
        <v>9.48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7" t="s">
        <v>131</v>
      </c>
      <c r="AT135" s="157" t="s">
        <v>127</v>
      </c>
      <c r="AU135" s="157" t="s">
        <v>88</v>
      </c>
      <c r="AY135" s="17" t="s">
        <v>124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7" t="s">
        <v>86</v>
      </c>
      <c r="BK135" s="158">
        <f>ROUND(I135*H135,2)</f>
        <v>0</v>
      </c>
      <c r="BL135" s="17" t="s">
        <v>131</v>
      </c>
      <c r="BM135" s="157" t="s">
        <v>227</v>
      </c>
    </row>
    <row r="136" spans="1:65" s="2" customFormat="1" ht="24.2" customHeight="1">
      <c r="A136" s="32"/>
      <c r="B136" s="144"/>
      <c r="C136" s="145" t="s">
        <v>131</v>
      </c>
      <c r="D136" s="145" t="s">
        <v>127</v>
      </c>
      <c r="E136" s="146" t="s">
        <v>228</v>
      </c>
      <c r="F136" s="147" t="s">
        <v>229</v>
      </c>
      <c r="G136" s="148" t="s">
        <v>161</v>
      </c>
      <c r="H136" s="149">
        <v>50</v>
      </c>
      <c r="I136" s="150"/>
      <c r="J136" s="151">
        <f>ROUND(I136*H136,2)</f>
        <v>0</v>
      </c>
      <c r="K136" s="152"/>
      <c r="L136" s="33"/>
      <c r="M136" s="153" t="s">
        <v>1</v>
      </c>
      <c r="N136" s="154" t="s">
        <v>43</v>
      </c>
      <c r="O136" s="58"/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7" t="s">
        <v>131</v>
      </c>
      <c r="AT136" s="157" t="s">
        <v>127</v>
      </c>
      <c r="AU136" s="157" t="s">
        <v>88</v>
      </c>
      <c r="AY136" s="17" t="s">
        <v>124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7" t="s">
        <v>86</v>
      </c>
      <c r="BK136" s="158">
        <f>ROUND(I136*H136,2)</f>
        <v>0</v>
      </c>
      <c r="BL136" s="17" t="s">
        <v>131</v>
      </c>
      <c r="BM136" s="157" t="s">
        <v>230</v>
      </c>
    </row>
    <row r="137" spans="1:65" s="2" customFormat="1" ht="24.2" customHeight="1">
      <c r="A137" s="32"/>
      <c r="B137" s="144"/>
      <c r="C137" s="145" t="s">
        <v>158</v>
      </c>
      <c r="D137" s="145" t="s">
        <v>127</v>
      </c>
      <c r="E137" s="146" t="s">
        <v>231</v>
      </c>
      <c r="F137" s="147" t="s">
        <v>232</v>
      </c>
      <c r="G137" s="148" t="s">
        <v>130</v>
      </c>
      <c r="H137" s="149">
        <v>3.68</v>
      </c>
      <c r="I137" s="150"/>
      <c r="J137" s="151">
        <f>ROUND(I137*H137,2)</f>
        <v>0</v>
      </c>
      <c r="K137" s="152"/>
      <c r="L137" s="33"/>
      <c r="M137" s="153" t="s">
        <v>1</v>
      </c>
      <c r="N137" s="154" t="s">
        <v>43</v>
      </c>
      <c r="O137" s="58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7" t="s">
        <v>131</v>
      </c>
      <c r="AT137" s="157" t="s">
        <v>127</v>
      </c>
      <c r="AU137" s="157" t="s">
        <v>88</v>
      </c>
      <c r="AY137" s="17" t="s">
        <v>124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7" t="s">
        <v>86</v>
      </c>
      <c r="BK137" s="158">
        <f>ROUND(I137*H137,2)</f>
        <v>0</v>
      </c>
      <c r="BL137" s="17" t="s">
        <v>131</v>
      </c>
      <c r="BM137" s="157" t="s">
        <v>233</v>
      </c>
    </row>
    <row r="138" spans="1:65" s="13" customFormat="1">
      <c r="B138" s="159"/>
      <c r="D138" s="160" t="s">
        <v>133</v>
      </c>
      <c r="E138" s="161" t="s">
        <v>1</v>
      </c>
      <c r="F138" s="162" t="s">
        <v>234</v>
      </c>
      <c r="H138" s="161" t="s">
        <v>1</v>
      </c>
      <c r="I138" s="163"/>
      <c r="L138" s="159"/>
      <c r="M138" s="164"/>
      <c r="N138" s="165"/>
      <c r="O138" s="165"/>
      <c r="P138" s="165"/>
      <c r="Q138" s="165"/>
      <c r="R138" s="165"/>
      <c r="S138" s="165"/>
      <c r="T138" s="166"/>
      <c r="AT138" s="161" t="s">
        <v>133</v>
      </c>
      <c r="AU138" s="161" t="s">
        <v>88</v>
      </c>
      <c r="AV138" s="13" t="s">
        <v>86</v>
      </c>
      <c r="AW138" s="13" t="s">
        <v>34</v>
      </c>
      <c r="AX138" s="13" t="s">
        <v>78</v>
      </c>
      <c r="AY138" s="161" t="s">
        <v>124</v>
      </c>
    </row>
    <row r="139" spans="1:65" s="14" customFormat="1">
      <c r="B139" s="167"/>
      <c r="D139" s="160" t="s">
        <v>133</v>
      </c>
      <c r="E139" s="168" t="s">
        <v>1</v>
      </c>
      <c r="F139" s="169" t="s">
        <v>235</v>
      </c>
      <c r="H139" s="170">
        <v>3.68</v>
      </c>
      <c r="I139" s="171"/>
      <c r="L139" s="167"/>
      <c r="M139" s="172"/>
      <c r="N139" s="173"/>
      <c r="O139" s="173"/>
      <c r="P139" s="173"/>
      <c r="Q139" s="173"/>
      <c r="R139" s="173"/>
      <c r="S139" s="173"/>
      <c r="T139" s="174"/>
      <c r="AT139" s="168" t="s">
        <v>133</v>
      </c>
      <c r="AU139" s="168" t="s">
        <v>88</v>
      </c>
      <c r="AV139" s="14" t="s">
        <v>88</v>
      </c>
      <c r="AW139" s="14" t="s">
        <v>34</v>
      </c>
      <c r="AX139" s="14" t="s">
        <v>86</v>
      </c>
      <c r="AY139" s="168" t="s">
        <v>124</v>
      </c>
    </row>
    <row r="140" spans="1:65" s="2" customFormat="1" ht="24.2" customHeight="1">
      <c r="A140" s="32"/>
      <c r="B140" s="144"/>
      <c r="C140" s="145" t="s">
        <v>164</v>
      </c>
      <c r="D140" s="145" t="s">
        <v>127</v>
      </c>
      <c r="E140" s="146" t="s">
        <v>236</v>
      </c>
      <c r="F140" s="147" t="s">
        <v>237</v>
      </c>
      <c r="G140" s="148" t="s">
        <v>223</v>
      </c>
      <c r="H140" s="149">
        <v>20</v>
      </c>
      <c r="I140" s="150"/>
      <c r="J140" s="151">
        <f>ROUND(I140*H140,2)</f>
        <v>0</v>
      </c>
      <c r="K140" s="152"/>
      <c r="L140" s="33"/>
      <c r="M140" s="153" t="s">
        <v>1</v>
      </c>
      <c r="N140" s="154" t="s">
        <v>43</v>
      </c>
      <c r="O140" s="58"/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7" t="s">
        <v>131</v>
      </c>
      <c r="AT140" s="157" t="s">
        <v>127</v>
      </c>
      <c r="AU140" s="157" t="s">
        <v>88</v>
      </c>
      <c r="AY140" s="17" t="s">
        <v>124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7" t="s">
        <v>86</v>
      </c>
      <c r="BK140" s="158">
        <f>ROUND(I140*H140,2)</f>
        <v>0</v>
      </c>
      <c r="BL140" s="17" t="s">
        <v>131</v>
      </c>
      <c r="BM140" s="157" t="s">
        <v>238</v>
      </c>
    </row>
    <row r="141" spans="1:65" s="2" customFormat="1" ht="24.2" customHeight="1">
      <c r="A141" s="32"/>
      <c r="B141" s="144"/>
      <c r="C141" s="145" t="s">
        <v>168</v>
      </c>
      <c r="D141" s="145" t="s">
        <v>127</v>
      </c>
      <c r="E141" s="146" t="s">
        <v>239</v>
      </c>
      <c r="F141" s="147" t="s">
        <v>240</v>
      </c>
      <c r="G141" s="148" t="s">
        <v>130</v>
      </c>
      <c r="H141" s="149">
        <v>3.68</v>
      </c>
      <c r="I141" s="150"/>
      <c r="J141" s="151">
        <f>ROUND(I141*H141,2)</f>
        <v>0</v>
      </c>
      <c r="K141" s="152"/>
      <c r="L141" s="33"/>
      <c r="M141" s="153" t="s">
        <v>1</v>
      </c>
      <c r="N141" s="154" t="s">
        <v>43</v>
      </c>
      <c r="O141" s="58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131</v>
      </c>
      <c r="AT141" s="157" t="s">
        <v>127</v>
      </c>
      <c r="AU141" s="157" t="s">
        <v>88</v>
      </c>
      <c r="AY141" s="17" t="s">
        <v>124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7" t="s">
        <v>86</v>
      </c>
      <c r="BK141" s="158">
        <f>ROUND(I141*H141,2)</f>
        <v>0</v>
      </c>
      <c r="BL141" s="17" t="s">
        <v>131</v>
      </c>
      <c r="BM141" s="157" t="s">
        <v>241</v>
      </c>
    </row>
    <row r="142" spans="1:65" s="2" customFormat="1" ht="24.2" customHeight="1">
      <c r="A142" s="32"/>
      <c r="B142" s="144"/>
      <c r="C142" s="145" t="s">
        <v>174</v>
      </c>
      <c r="D142" s="145" t="s">
        <v>127</v>
      </c>
      <c r="E142" s="146" t="s">
        <v>242</v>
      </c>
      <c r="F142" s="147" t="s">
        <v>243</v>
      </c>
      <c r="G142" s="148" t="s">
        <v>177</v>
      </c>
      <c r="H142" s="149">
        <v>6.6239999999999997</v>
      </c>
      <c r="I142" s="150"/>
      <c r="J142" s="151">
        <f>ROUND(I142*H142,2)</f>
        <v>0</v>
      </c>
      <c r="K142" s="152"/>
      <c r="L142" s="33"/>
      <c r="M142" s="153" t="s">
        <v>1</v>
      </c>
      <c r="N142" s="154" t="s">
        <v>43</v>
      </c>
      <c r="O142" s="58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7" t="s">
        <v>131</v>
      </c>
      <c r="AT142" s="157" t="s">
        <v>127</v>
      </c>
      <c r="AU142" s="157" t="s">
        <v>88</v>
      </c>
      <c r="AY142" s="17" t="s">
        <v>124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7" t="s">
        <v>86</v>
      </c>
      <c r="BK142" s="158">
        <f>ROUND(I142*H142,2)</f>
        <v>0</v>
      </c>
      <c r="BL142" s="17" t="s">
        <v>131</v>
      </c>
      <c r="BM142" s="157" t="s">
        <v>244</v>
      </c>
    </row>
    <row r="143" spans="1:65" s="14" customFormat="1">
      <c r="B143" s="167"/>
      <c r="D143" s="160" t="s">
        <v>133</v>
      </c>
      <c r="E143" s="168" t="s">
        <v>1</v>
      </c>
      <c r="F143" s="169" t="s">
        <v>245</v>
      </c>
      <c r="H143" s="170">
        <v>6.6239999999999997</v>
      </c>
      <c r="I143" s="171"/>
      <c r="L143" s="167"/>
      <c r="M143" s="172"/>
      <c r="N143" s="173"/>
      <c r="O143" s="173"/>
      <c r="P143" s="173"/>
      <c r="Q143" s="173"/>
      <c r="R143" s="173"/>
      <c r="S143" s="173"/>
      <c r="T143" s="174"/>
      <c r="AT143" s="168" t="s">
        <v>133</v>
      </c>
      <c r="AU143" s="168" t="s">
        <v>88</v>
      </c>
      <c r="AV143" s="14" t="s">
        <v>88</v>
      </c>
      <c r="AW143" s="14" t="s">
        <v>34</v>
      </c>
      <c r="AX143" s="14" t="s">
        <v>86</v>
      </c>
      <c r="AY143" s="168" t="s">
        <v>124</v>
      </c>
    </row>
    <row r="144" spans="1:65" s="2" customFormat="1" ht="24.2" customHeight="1">
      <c r="A144" s="32"/>
      <c r="B144" s="144"/>
      <c r="C144" s="145" t="s">
        <v>125</v>
      </c>
      <c r="D144" s="145" t="s">
        <v>127</v>
      </c>
      <c r="E144" s="146" t="s">
        <v>246</v>
      </c>
      <c r="F144" s="147" t="s">
        <v>247</v>
      </c>
      <c r="G144" s="148" t="s">
        <v>161</v>
      </c>
      <c r="H144" s="149">
        <v>50</v>
      </c>
      <c r="I144" s="150"/>
      <c r="J144" s="151">
        <f>ROUND(I144*H144,2)</f>
        <v>0</v>
      </c>
      <c r="K144" s="152"/>
      <c r="L144" s="33"/>
      <c r="M144" s="153" t="s">
        <v>1</v>
      </c>
      <c r="N144" s="154" t="s">
        <v>43</v>
      </c>
      <c r="O144" s="58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131</v>
      </c>
      <c r="AT144" s="157" t="s">
        <v>127</v>
      </c>
      <c r="AU144" s="157" t="s">
        <v>88</v>
      </c>
      <c r="AY144" s="17" t="s">
        <v>124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7" t="s">
        <v>86</v>
      </c>
      <c r="BK144" s="158">
        <f>ROUND(I144*H144,2)</f>
        <v>0</v>
      </c>
      <c r="BL144" s="17" t="s">
        <v>131</v>
      </c>
      <c r="BM144" s="157" t="s">
        <v>248</v>
      </c>
    </row>
    <row r="145" spans="1:65" s="12" customFormat="1" ht="22.9" customHeight="1">
      <c r="B145" s="131"/>
      <c r="D145" s="132" t="s">
        <v>77</v>
      </c>
      <c r="E145" s="142" t="s">
        <v>88</v>
      </c>
      <c r="F145" s="142" t="s">
        <v>249</v>
      </c>
      <c r="I145" s="134"/>
      <c r="J145" s="143">
        <f>BK145</f>
        <v>0</v>
      </c>
      <c r="L145" s="131"/>
      <c r="M145" s="136"/>
      <c r="N145" s="137"/>
      <c r="O145" s="137"/>
      <c r="P145" s="138">
        <f>SUM(P146:P148)</f>
        <v>0</v>
      </c>
      <c r="Q145" s="137"/>
      <c r="R145" s="138">
        <f>SUM(R146:R148)</f>
        <v>6.6426649599999994</v>
      </c>
      <c r="S145" s="137"/>
      <c r="T145" s="139">
        <f>SUM(T146:T148)</f>
        <v>0</v>
      </c>
      <c r="AR145" s="132" t="s">
        <v>86</v>
      </c>
      <c r="AT145" s="140" t="s">
        <v>77</v>
      </c>
      <c r="AU145" s="140" t="s">
        <v>86</v>
      </c>
      <c r="AY145" s="132" t="s">
        <v>124</v>
      </c>
      <c r="BK145" s="141">
        <f>SUM(BK146:BK148)</f>
        <v>0</v>
      </c>
    </row>
    <row r="146" spans="1:65" s="2" customFormat="1" ht="14.45" customHeight="1">
      <c r="A146" s="32"/>
      <c r="B146" s="144"/>
      <c r="C146" s="145" t="s">
        <v>183</v>
      </c>
      <c r="D146" s="145" t="s">
        <v>127</v>
      </c>
      <c r="E146" s="146" t="s">
        <v>250</v>
      </c>
      <c r="F146" s="147" t="s">
        <v>251</v>
      </c>
      <c r="G146" s="148" t="s">
        <v>130</v>
      </c>
      <c r="H146" s="149">
        <v>2.944</v>
      </c>
      <c r="I146" s="150"/>
      <c r="J146" s="151">
        <f>ROUND(I146*H146,2)</f>
        <v>0</v>
      </c>
      <c r="K146" s="152"/>
      <c r="L146" s="33"/>
      <c r="M146" s="153" t="s">
        <v>1</v>
      </c>
      <c r="N146" s="154" t="s">
        <v>43</v>
      </c>
      <c r="O146" s="58"/>
      <c r="P146" s="155">
        <f>O146*H146</f>
        <v>0</v>
      </c>
      <c r="Q146" s="155">
        <v>2.2563399999999998</v>
      </c>
      <c r="R146" s="155">
        <f>Q146*H146</f>
        <v>6.6426649599999994</v>
      </c>
      <c r="S146" s="155">
        <v>0</v>
      </c>
      <c r="T146" s="15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131</v>
      </c>
      <c r="AT146" s="157" t="s">
        <v>127</v>
      </c>
      <c r="AU146" s="157" t="s">
        <v>88</v>
      </c>
      <c r="AY146" s="17" t="s">
        <v>124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7" t="s">
        <v>86</v>
      </c>
      <c r="BK146" s="158">
        <f>ROUND(I146*H146,2)</f>
        <v>0</v>
      </c>
      <c r="BL146" s="17" t="s">
        <v>131</v>
      </c>
      <c r="BM146" s="157" t="s">
        <v>252</v>
      </c>
    </row>
    <row r="147" spans="1:65" s="13" customFormat="1">
      <c r="B147" s="159"/>
      <c r="D147" s="160" t="s">
        <v>133</v>
      </c>
      <c r="E147" s="161" t="s">
        <v>1</v>
      </c>
      <c r="F147" s="162" t="s">
        <v>253</v>
      </c>
      <c r="H147" s="161" t="s">
        <v>1</v>
      </c>
      <c r="I147" s="163"/>
      <c r="L147" s="159"/>
      <c r="M147" s="164"/>
      <c r="N147" s="165"/>
      <c r="O147" s="165"/>
      <c r="P147" s="165"/>
      <c r="Q147" s="165"/>
      <c r="R147" s="165"/>
      <c r="S147" s="165"/>
      <c r="T147" s="166"/>
      <c r="AT147" s="161" t="s">
        <v>133</v>
      </c>
      <c r="AU147" s="161" t="s">
        <v>88</v>
      </c>
      <c r="AV147" s="13" t="s">
        <v>86</v>
      </c>
      <c r="AW147" s="13" t="s">
        <v>34</v>
      </c>
      <c r="AX147" s="13" t="s">
        <v>78</v>
      </c>
      <c r="AY147" s="161" t="s">
        <v>124</v>
      </c>
    </row>
    <row r="148" spans="1:65" s="14" customFormat="1">
      <c r="B148" s="167"/>
      <c r="D148" s="160" t="s">
        <v>133</v>
      </c>
      <c r="E148" s="168" t="s">
        <v>1</v>
      </c>
      <c r="F148" s="169" t="s">
        <v>254</v>
      </c>
      <c r="H148" s="170">
        <v>2.944</v>
      </c>
      <c r="I148" s="171"/>
      <c r="L148" s="167"/>
      <c r="M148" s="172"/>
      <c r="N148" s="173"/>
      <c r="O148" s="173"/>
      <c r="P148" s="173"/>
      <c r="Q148" s="173"/>
      <c r="R148" s="173"/>
      <c r="S148" s="173"/>
      <c r="T148" s="174"/>
      <c r="AT148" s="168" t="s">
        <v>133</v>
      </c>
      <c r="AU148" s="168" t="s">
        <v>88</v>
      </c>
      <c r="AV148" s="14" t="s">
        <v>88</v>
      </c>
      <c r="AW148" s="14" t="s">
        <v>34</v>
      </c>
      <c r="AX148" s="14" t="s">
        <v>86</v>
      </c>
      <c r="AY148" s="168" t="s">
        <v>124</v>
      </c>
    </row>
    <row r="149" spans="1:65" s="12" customFormat="1" ht="22.9" customHeight="1">
      <c r="B149" s="131"/>
      <c r="D149" s="132" t="s">
        <v>77</v>
      </c>
      <c r="E149" s="142" t="s">
        <v>144</v>
      </c>
      <c r="F149" s="142" t="s">
        <v>255</v>
      </c>
      <c r="I149" s="134"/>
      <c r="J149" s="143">
        <f>BK149</f>
        <v>0</v>
      </c>
      <c r="L149" s="131"/>
      <c r="M149" s="136"/>
      <c r="N149" s="137"/>
      <c r="O149" s="137"/>
      <c r="P149" s="138">
        <f>SUM(P150:P159)</f>
        <v>0</v>
      </c>
      <c r="Q149" s="137"/>
      <c r="R149" s="138">
        <f>SUM(R150:R159)</f>
        <v>3.7155499399999998</v>
      </c>
      <c r="S149" s="137"/>
      <c r="T149" s="139">
        <f>SUM(T150:T159)</f>
        <v>0</v>
      </c>
      <c r="AR149" s="132" t="s">
        <v>86</v>
      </c>
      <c r="AT149" s="140" t="s">
        <v>77</v>
      </c>
      <c r="AU149" s="140" t="s">
        <v>86</v>
      </c>
      <c r="AY149" s="132" t="s">
        <v>124</v>
      </c>
      <c r="BK149" s="141">
        <f>SUM(BK150:BK159)</f>
        <v>0</v>
      </c>
    </row>
    <row r="150" spans="1:65" s="2" customFormat="1" ht="14.45" customHeight="1">
      <c r="A150" s="32"/>
      <c r="B150" s="144"/>
      <c r="C150" s="145" t="s">
        <v>191</v>
      </c>
      <c r="D150" s="145" t="s">
        <v>127</v>
      </c>
      <c r="E150" s="146" t="s">
        <v>256</v>
      </c>
      <c r="F150" s="147" t="s">
        <v>257</v>
      </c>
      <c r="G150" s="148" t="s">
        <v>130</v>
      </c>
      <c r="H150" s="149">
        <v>1.472</v>
      </c>
      <c r="I150" s="150"/>
      <c r="J150" s="151">
        <f>ROUND(I150*H150,2)</f>
        <v>0</v>
      </c>
      <c r="K150" s="152"/>
      <c r="L150" s="33"/>
      <c r="M150" s="153" t="s">
        <v>1</v>
      </c>
      <c r="N150" s="154" t="s">
        <v>43</v>
      </c>
      <c r="O150" s="58"/>
      <c r="P150" s="155">
        <f>O150*H150</f>
        <v>0</v>
      </c>
      <c r="Q150" s="155">
        <v>2.4607899999999998</v>
      </c>
      <c r="R150" s="155">
        <f>Q150*H150</f>
        <v>3.6222828799999998</v>
      </c>
      <c r="S150" s="155">
        <v>0</v>
      </c>
      <c r="T150" s="156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7" t="s">
        <v>131</v>
      </c>
      <c r="AT150" s="157" t="s">
        <v>127</v>
      </c>
      <c r="AU150" s="157" t="s">
        <v>88</v>
      </c>
      <c r="AY150" s="17" t="s">
        <v>124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7" t="s">
        <v>86</v>
      </c>
      <c r="BK150" s="158">
        <f>ROUND(I150*H150,2)</f>
        <v>0</v>
      </c>
      <c r="BL150" s="17" t="s">
        <v>131</v>
      </c>
      <c r="BM150" s="157" t="s">
        <v>258</v>
      </c>
    </row>
    <row r="151" spans="1:65" s="13" customFormat="1">
      <c r="B151" s="159"/>
      <c r="D151" s="160" t="s">
        <v>133</v>
      </c>
      <c r="E151" s="161" t="s">
        <v>1</v>
      </c>
      <c r="F151" s="162" t="s">
        <v>259</v>
      </c>
      <c r="H151" s="161" t="s">
        <v>1</v>
      </c>
      <c r="I151" s="163"/>
      <c r="L151" s="159"/>
      <c r="M151" s="164"/>
      <c r="N151" s="165"/>
      <c r="O151" s="165"/>
      <c r="P151" s="165"/>
      <c r="Q151" s="165"/>
      <c r="R151" s="165"/>
      <c r="S151" s="165"/>
      <c r="T151" s="166"/>
      <c r="AT151" s="161" t="s">
        <v>133</v>
      </c>
      <c r="AU151" s="161" t="s">
        <v>88</v>
      </c>
      <c r="AV151" s="13" t="s">
        <v>86</v>
      </c>
      <c r="AW151" s="13" t="s">
        <v>34</v>
      </c>
      <c r="AX151" s="13" t="s">
        <v>78</v>
      </c>
      <c r="AY151" s="161" t="s">
        <v>124</v>
      </c>
    </row>
    <row r="152" spans="1:65" s="14" customFormat="1">
      <c r="B152" s="167"/>
      <c r="D152" s="160" t="s">
        <v>133</v>
      </c>
      <c r="E152" s="168" t="s">
        <v>1</v>
      </c>
      <c r="F152" s="169" t="s">
        <v>260</v>
      </c>
      <c r="H152" s="170">
        <v>1.472</v>
      </c>
      <c r="I152" s="171"/>
      <c r="L152" s="167"/>
      <c r="M152" s="172"/>
      <c r="N152" s="173"/>
      <c r="O152" s="173"/>
      <c r="P152" s="173"/>
      <c r="Q152" s="173"/>
      <c r="R152" s="173"/>
      <c r="S152" s="173"/>
      <c r="T152" s="174"/>
      <c r="AT152" s="168" t="s">
        <v>133</v>
      </c>
      <c r="AU152" s="168" t="s">
        <v>88</v>
      </c>
      <c r="AV152" s="14" t="s">
        <v>88</v>
      </c>
      <c r="AW152" s="14" t="s">
        <v>34</v>
      </c>
      <c r="AX152" s="14" t="s">
        <v>86</v>
      </c>
      <c r="AY152" s="168" t="s">
        <v>124</v>
      </c>
    </row>
    <row r="153" spans="1:65" s="2" customFormat="1" ht="24.2" customHeight="1">
      <c r="A153" s="32"/>
      <c r="B153" s="144"/>
      <c r="C153" s="145" t="s">
        <v>196</v>
      </c>
      <c r="D153" s="145" t="s">
        <v>127</v>
      </c>
      <c r="E153" s="146" t="s">
        <v>261</v>
      </c>
      <c r="F153" s="147" t="s">
        <v>262</v>
      </c>
      <c r="G153" s="148" t="s">
        <v>161</v>
      </c>
      <c r="H153" s="149">
        <v>8.64</v>
      </c>
      <c r="I153" s="150"/>
      <c r="J153" s="151">
        <f>ROUND(I153*H153,2)</f>
        <v>0</v>
      </c>
      <c r="K153" s="152"/>
      <c r="L153" s="33"/>
      <c r="M153" s="153" t="s">
        <v>1</v>
      </c>
      <c r="N153" s="154" t="s">
        <v>43</v>
      </c>
      <c r="O153" s="58"/>
      <c r="P153" s="155">
        <f>O153*H153</f>
        <v>0</v>
      </c>
      <c r="Q153" s="155">
        <v>8.5999999999999998E-4</v>
      </c>
      <c r="R153" s="155">
        <f>Q153*H153</f>
        <v>7.4304000000000002E-3</v>
      </c>
      <c r="S153" s="155">
        <v>0</v>
      </c>
      <c r="T153" s="156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7" t="s">
        <v>131</v>
      </c>
      <c r="AT153" s="157" t="s">
        <v>127</v>
      </c>
      <c r="AU153" s="157" t="s">
        <v>88</v>
      </c>
      <c r="AY153" s="17" t="s">
        <v>124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7" t="s">
        <v>86</v>
      </c>
      <c r="BK153" s="158">
        <f>ROUND(I153*H153,2)</f>
        <v>0</v>
      </c>
      <c r="BL153" s="17" t="s">
        <v>131</v>
      </c>
      <c r="BM153" s="157" t="s">
        <v>263</v>
      </c>
    </row>
    <row r="154" spans="1:65" s="14" customFormat="1">
      <c r="B154" s="167"/>
      <c r="D154" s="160" t="s">
        <v>133</v>
      </c>
      <c r="E154" s="168" t="s">
        <v>1</v>
      </c>
      <c r="F154" s="169" t="s">
        <v>264</v>
      </c>
      <c r="H154" s="170">
        <v>8.64</v>
      </c>
      <c r="I154" s="171"/>
      <c r="L154" s="167"/>
      <c r="M154" s="172"/>
      <c r="N154" s="173"/>
      <c r="O154" s="173"/>
      <c r="P154" s="173"/>
      <c r="Q154" s="173"/>
      <c r="R154" s="173"/>
      <c r="S154" s="173"/>
      <c r="T154" s="174"/>
      <c r="AT154" s="168" t="s">
        <v>133</v>
      </c>
      <c r="AU154" s="168" t="s">
        <v>88</v>
      </c>
      <c r="AV154" s="14" t="s">
        <v>88</v>
      </c>
      <c r="AW154" s="14" t="s">
        <v>34</v>
      </c>
      <c r="AX154" s="14" t="s">
        <v>86</v>
      </c>
      <c r="AY154" s="168" t="s">
        <v>124</v>
      </c>
    </row>
    <row r="155" spans="1:65" s="2" customFormat="1" ht="24.2" customHeight="1">
      <c r="A155" s="32"/>
      <c r="B155" s="144"/>
      <c r="C155" s="145" t="s">
        <v>202</v>
      </c>
      <c r="D155" s="145" t="s">
        <v>127</v>
      </c>
      <c r="E155" s="146" t="s">
        <v>265</v>
      </c>
      <c r="F155" s="147" t="s">
        <v>266</v>
      </c>
      <c r="G155" s="148" t="s">
        <v>161</v>
      </c>
      <c r="H155" s="149">
        <v>8.64</v>
      </c>
      <c r="I155" s="150"/>
      <c r="J155" s="151">
        <f>ROUND(I155*H155,2)</f>
        <v>0</v>
      </c>
      <c r="K155" s="152"/>
      <c r="L155" s="33"/>
      <c r="M155" s="153" t="s">
        <v>1</v>
      </c>
      <c r="N155" s="154" t="s">
        <v>43</v>
      </c>
      <c r="O155" s="58"/>
      <c r="P155" s="155">
        <f>O155*H155</f>
        <v>0</v>
      </c>
      <c r="Q155" s="155">
        <v>0</v>
      </c>
      <c r="R155" s="155">
        <f>Q155*H155</f>
        <v>0</v>
      </c>
      <c r="S155" s="155">
        <v>0</v>
      </c>
      <c r="T155" s="156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7" t="s">
        <v>131</v>
      </c>
      <c r="AT155" s="157" t="s">
        <v>127</v>
      </c>
      <c r="AU155" s="157" t="s">
        <v>88</v>
      </c>
      <c r="AY155" s="17" t="s">
        <v>124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7" t="s">
        <v>86</v>
      </c>
      <c r="BK155" s="158">
        <f>ROUND(I155*H155,2)</f>
        <v>0</v>
      </c>
      <c r="BL155" s="17" t="s">
        <v>131</v>
      </c>
      <c r="BM155" s="157" t="s">
        <v>267</v>
      </c>
    </row>
    <row r="156" spans="1:65" s="2" customFormat="1" ht="24.2" customHeight="1">
      <c r="A156" s="32"/>
      <c r="B156" s="144"/>
      <c r="C156" s="145" t="s">
        <v>268</v>
      </c>
      <c r="D156" s="145" t="s">
        <v>127</v>
      </c>
      <c r="E156" s="146" t="s">
        <v>269</v>
      </c>
      <c r="F156" s="147" t="s">
        <v>270</v>
      </c>
      <c r="G156" s="148" t="s">
        <v>161</v>
      </c>
      <c r="H156" s="149">
        <v>8.64</v>
      </c>
      <c r="I156" s="150"/>
      <c r="J156" s="151">
        <f>ROUND(I156*H156,2)</f>
        <v>0</v>
      </c>
      <c r="K156" s="152"/>
      <c r="L156" s="33"/>
      <c r="M156" s="153" t="s">
        <v>1</v>
      </c>
      <c r="N156" s="154" t="s">
        <v>43</v>
      </c>
      <c r="O156" s="58"/>
      <c r="P156" s="155">
        <f>O156*H156</f>
        <v>0</v>
      </c>
      <c r="Q156" s="155">
        <v>2.5000000000000001E-3</v>
      </c>
      <c r="R156" s="155">
        <f>Q156*H156</f>
        <v>2.1600000000000001E-2</v>
      </c>
      <c r="S156" s="155">
        <v>0</v>
      </c>
      <c r="T156" s="156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7" t="s">
        <v>131</v>
      </c>
      <c r="AT156" s="157" t="s">
        <v>127</v>
      </c>
      <c r="AU156" s="157" t="s">
        <v>88</v>
      </c>
      <c r="AY156" s="17" t="s">
        <v>124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7" t="s">
        <v>86</v>
      </c>
      <c r="BK156" s="158">
        <f>ROUND(I156*H156,2)</f>
        <v>0</v>
      </c>
      <c r="BL156" s="17" t="s">
        <v>131</v>
      </c>
      <c r="BM156" s="157" t="s">
        <v>271</v>
      </c>
    </row>
    <row r="157" spans="1:65" s="2" customFormat="1" ht="14.45" customHeight="1">
      <c r="A157" s="32"/>
      <c r="B157" s="144"/>
      <c r="C157" s="145" t="s">
        <v>8</v>
      </c>
      <c r="D157" s="145" t="s">
        <v>127</v>
      </c>
      <c r="E157" s="146" t="s">
        <v>272</v>
      </c>
      <c r="F157" s="147" t="s">
        <v>273</v>
      </c>
      <c r="G157" s="148" t="s">
        <v>177</v>
      </c>
      <c r="H157" s="149">
        <v>6.0999999999999999E-2</v>
      </c>
      <c r="I157" s="150"/>
      <c r="J157" s="151">
        <f>ROUND(I157*H157,2)</f>
        <v>0</v>
      </c>
      <c r="K157" s="152"/>
      <c r="L157" s="33"/>
      <c r="M157" s="153" t="s">
        <v>1</v>
      </c>
      <c r="N157" s="154" t="s">
        <v>43</v>
      </c>
      <c r="O157" s="58"/>
      <c r="P157" s="155">
        <f>O157*H157</f>
        <v>0</v>
      </c>
      <c r="Q157" s="155">
        <v>1.0530600000000001</v>
      </c>
      <c r="R157" s="155">
        <f>Q157*H157</f>
        <v>6.4236660000000001E-2</v>
      </c>
      <c r="S157" s="155">
        <v>0</v>
      </c>
      <c r="T157" s="156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7" t="s">
        <v>131</v>
      </c>
      <c r="AT157" s="157" t="s">
        <v>127</v>
      </c>
      <c r="AU157" s="157" t="s">
        <v>88</v>
      </c>
      <c r="AY157" s="17" t="s">
        <v>124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7" t="s">
        <v>86</v>
      </c>
      <c r="BK157" s="158">
        <f>ROUND(I157*H157,2)</f>
        <v>0</v>
      </c>
      <c r="BL157" s="17" t="s">
        <v>131</v>
      </c>
      <c r="BM157" s="157" t="s">
        <v>274</v>
      </c>
    </row>
    <row r="158" spans="1:65" s="13" customFormat="1">
      <c r="B158" s="159"/>
      <c r="D158" s="160" t="s">
        <v>133</v>
      </c>
      <c r="E158" s="161" t="s">
        <v>1</v>
      </c>
      <c r="F158" s="162" t="s">
        <v>275</v>
      </c>
      <c r="H158" s="161" t="s">
        <v>1</v>
      </c>
      <c r="I158" s="163"/>
      <c r="L158" s="159"/>
      <c r="M158" s="164"/>
      <c r="N158" s="165"/>
      <c r="O158" s="165"/>
      <c r="P158" s="165"/>
      <c r="Q158" s="165"/>
      <c r="R158" s="165"/>
      <c r="S158" s="165"/>
      <c r="T158" s="166"/>
      <c r="AT158" s="161" t="s">
        <v>133</v>
      </c>
      <c r="AU158" s="161" t="s">
        <v>88</v>
      </c>
      <c r="AV158" s="13" t="s">
        <v>86</v>
      </c>
      <c r="AW158" s="13" t="s">
        <v>34</v>
      </c>
      <c r="AX158" s="13" t="s">
        <v>78</v>
      </c>
      <c r="AY158" s="161" t="s">
        <v>124</v>
      </c>
    </row>
    <row r="159" spans="1:65" s="14" customFormat="1">
      <c r="B159" s="167"/>
      <c r="D159" s="160" t="s">
        <v>133</v>
      </c>
      <c r="E159" s="168" t="s">
        <v>1</v>
      </c>
      <c r="F159" s="169" t="s">
        <v>276</v>
      </c>
      <c r="H159" s="170">
        <v>6.0999999999999999E-2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8" t="s">
        <v>133</v>
      </c>
      <c r="AU159" s="168" t="s">
        <v>88</v>
      </c>
      <c r="AV159" s="14" t="s">
        <v>88</v>
      </c>
      <c r="AW159" s="14" t="s">
        <v>34</v>
      </c>
      <c r="AX159" s="14" t="s">
        <v>86</v>
      </c>
      <c r="AY159" s="168" t="s">
        <v>124</v>
      </c>
    </row>
    <row r="160" spans="1:65" s="12" customFormat="1" ht="22.9" customHeight="1">
      <c r="B160" s="131"/>
      <c r="D160" s="132" t="s">
        <v>77</v>
      </c>
      <c r="E160" s="142" t="s">
        <v>158</v>
      </c>
      <c r="F160" s="142" t="s">
        <v>277</v>
      </c>
      <c r="I160" s="134"/>
      <c r="J160" s="143">
        <f>BK160</f>
        <v>0</v>
      </c>
      <c r="L160" s="131"/>
      <c r="M160" s="136"/>
      <c r="N160" s="137"/>
      <c r="O160" s="137"/>
      <c r="P160" s="138">
        <f>P161</f>
        <v>0</v>
      </c>
      <c r="Q160" s="137"/>
      <c r="R160" s="138">
        <f>R161</f>
        <v>11.016</v>
      </c>
      <c r="S160" s="137"/>
      <c r="T160" s="139">
        <f>T161</f>
        <v>0</v>
      </c>
      <c r="AR160" s="132" t="s">
        <v>86</v>
      </c>
      <c r="AT160" s="140" t="s">
        <v>77</v>
      </c>
      <c r="AU160" s="140" t="s">
        <v>86</v>
      </c>
      <c r="AY160" s="132" t="s">
        <v>124</v>
      </c>
      <c r="BK160" s="141">
        <f>BK161</f>
        <v>0</v>
      </c>
    </row>
    <row r="161" spans="1:65" s="2" customFormat="1" ht="24.2" customHeight="1">
      <c r="A161" s="32"/>
      <c r="B161" s="144"/>
      <c r="C161" s="145" t="s">
        <v>194</v>
      </c>
      <c r="D161" s="145" t="s">
        <v>127</v>
      </c>
      <c r="E161" s="146" t="s">
        <v>278</v>
      </c>
      <c r="F161" s="147" t="s">
        <v>279</v>
      </c>
      <c r="G161" s="148" t="s">
        <v>161</v>
      </c>
      <c r="H161" s="149">
        <v>27</v>
      </c>
      <c r="I161" s="150"/>
      <c r="J161" s="151">
        <f>ROUND(I161*H161,2)</f>
        <v>0</v>
      </c>
      <c r="K161" s="152"/>
      <c r="L161" s="33"/>
      <c r="M161" s="153" t="s">
        <v>1</v>
      </c>
      <c r="N161" s="154" t="s">
        <v>43</v>
      </c>
      <c r="O161" s="58"/>
      <c r="P161" s="155">
        <f>O161*H161</f>
        <v>0</v>
      </c>
      <c r="Q161" s="155">
        <v>0.40799999999999997</v>
      </c>
      <c r="R161" s="155">
        <f>Q161*H161</f>
        <v>11.016</v>
      </c>
      <c r="S161" s="155">
        <v>0</v>
      </c>
      <c r="T161" s="156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7" t="s">
        <v>131</v>
      </c>
      <c r="AT161" s="157" t="s">
        <v>127</v>
      </c>
      <c r="AU161" s="157" t="s">
        <v>88</v>
      </c>
      <c r="AY161" s="17" t="s">
        <v>124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7" t="s">
        <v>86</v>
      </c>
      <c r="BK161" s="158">
        <f>ROUND(I161*H161,2)</f>
        <v>0</v>
      </c>
      <c r="BL161" s="17" t="s">
        <v>131</v>
      </c>
      <c r="BM161" s="157" t="s">
        <v>280</v>
      </c>
    </row>
    <row r="162" spans="1:65" s="12" customFormat="1" ht="22.9" customHeight="1">
      <c r="B162" s="131"/>
      <c r="D162" s="132" t="s">
        <v>77</v>
      </c>
      <c r="E162" s="142" t="s">
        <v>164</v>
      </c>
      <c r="F162" s="142" t="s">
        <v>281</v>
      </c>
      <c r="I162" s="134"/>
      <c r="J162" s="143">
        <f>BK162</f>
        <v>0</v>
      </c>
      <c r="L162" s="131"/>
      <c r="M162" s="136"/>
      <c r="N162" s="137"/>
      <c r="O162" s="137"/>
      <c r="P162" s="138">
        <f>SUM(P163:P167)</f>
        <v>0</v>
      </c>
      <c r="Q162" s="137"/>
      <c r="R162" s="138">
        <f>SUM(R163:R167)</f>
        <v>0.61419999999999997</v>
      </c>
      <c r="S162" s="137"/>
      <c r="T162" s="139">
        <f>SUM(T163:T167)</f>
        <v>0</v>
      </c>
      <c r="AR162" s="132" t="s">
        <v>86</v>
      </c>
      <c r="AT162" s="140" t="s">
        <v>77</v>
      </c>
      <c r="AU162" s="140" t="s">
        <v>86</v>
      </c>
      <c r="AY162" s="132" t="s">
        <v>124</v>
      </c>
      <c r="BK162" s="141">
        <f>SUM(BK163:BK167)</f>
        <v>0</v>
      </c>
    </row>
    <row r="163" spans="1:65" s="2" customFormat="1" ht="24.2" customHeight="1">
      <c r="A163" s="32"/>
      <c r="B163" s="144"/>
      <c r="C163" s="145" t="s">
        <v>282</v>
      </c>
      <c r="D163" s="145" t="s">
        <v>127</v>
      </c>
      <c r="E163" s="146" t="s">
        <v>283</v>
      </c>
      <c r="F163" s="147" t="s">
        <v>284</v>
      </c>
      <c r="G163" s="148" t="s">
        <v>161</v>
      </c>
      <c r="H163" s="149">
        <v>20</v>
      </c>
      <c r="I163" s="150"/>
      <c r="J163" s="151">
        <f>ROUND(I163*H163,2)</f>
        <v>0</v>
      </c>
      <c r="K163" s="152"/>
      <c r="L163" s="33"/>
      <c r="M163" s="153" t="s">
        <v>1</v>
      </c>
      <c r="N163" s="154" t="s">
        <v>43</v>
      </c>
      <c r="O163" s="58"/>
      <c r="P163" s="155">
        <f>O163*H163</f>
        <v>0</v>
      </c>
      <c r="Q163" s="155">
        <v>7.3499999999999998E-3</v>
      </c>
      <c r="R163" s="155">
        <f>Q163*H163</f>
        <v>0.14699999999999999</v>
      </c>
      <c r="S163" s="155">
        <v>0</v>
      </c>
      <c r="T163" s="15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7" t="s">
        <v>131</v>
      </c>
      <c r="AT163" s="157" t="s">
        <v>127</v>
      </c>
      <c r="AU163" s="157" t="s">
        <v>88</v>
      </c>
      <c r="AY163" s="17" t="s">
        <v>124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7" t="s">
        <v>86</v>
      </c>
      <c r="BK163" s="158">
        <f>ROUND(I163*H163,2)</f>
        <v>0</v>
      </c>
      <c r="BL163" s="17" t="s">
        <v>131</v>
      </c>
      <c r="BM163" s="157" t="s">
        <v>285</v>
      </c>
    </row>
    <row r="164" spans="1:65" s="2" customFormat="1" ht="24.2" customHeight="1">
      <c r="A164" s="32"/>
      <c r="B164" s="144"/>
      <c r="C164" s="145" t="s">
        <v>286</v>
      </c>
      <c r="D164" s="145" t="s">
        <v>127</v>
      </c>
      <c r="E164" s="146" t="s">
        <v>287</v>
      </c>
      <c r="F164" s="147" t="s">
        <v>288</v>
      </c>
      <c r="G164" s="148" t="s">
        <v>161</v>
      </c>
      <c r="H164" s="149">
        <v>20</v>
      </c>
      <c r="I164" s="150"/>
      <c r="J164" s="151">
        <f>ROUND(I164*H164,2)</f>
        <v>0</v>
      </c>
      <c r="K164" s="152"/>
      <c r="L164" s="33"/>
      <c r="M164" s="153" t="s">
        <v>1</v>
      </c>
      <c r="N164" s="154" t="s">
        <v>43</v>
      </c>
      <c r="O164" s="58"/>
      <c r="P164" s="155">
        <f>O164*H164</f>
        <v>0</v>
      </c>
      <c r="Q164" s="155">
        <v>2.5999999999999998E-4</v>
      </c>
      <c r="R164" s="155">
        <f>Q164*H164</f>
        <v>5.1999999999999998E-3</v>
      </c>
      <c r="S164" s="155">
        <v>0</v>
      </c>
      <c r="T164" s="156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7" t="s">
        <v>131</v>
      </c>
      <c r="AT164" s="157" t="s">
        <v>127</v>
      </c>
      <c r="AU164" s="157" t="s">
        <v>88</v>
      </c>
      <c r="AY164" s="17" t="s">
        <v>124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7" t="s">
        <v>86</v>
      </c>
      <c r="BK164" s="158">
        <f>ROUND(I164*H164,2)</f>
        <v>0</v>
      </c>
      <c r="BL164" s="17" t="s">
        <v>131</v>
      </c>
      <c r="BM164" s="157" t="s">
        <v>289</v>
      </c>
    </row>
    <row r="165" spans="1:65" s="2" customFormat="1" ht="24.2" customHeight="1">
      <c r="A165" s="32"/>
      <c r="B165" s="144"/>
      <c r="C165" s="145" t="s">
        <v>290</v>
      </c>
      <c r="D165" s="145" t="s">
        <v>127</v>
      </c>
      <c r="E165" s="146" t="s">
        <v>291</v>
      </c>
      <c r="F165" s="147" t="s">
        <v>292</v>
      </c>
      <c r="G165" s="148" t="s">
        <v>161</v>
      </c>
      <c r="H165" s="149">
        <v>20</v>
      </c>
      <c r="I165" s="150"/>
      <c r="J165" s="151">
        <f>ROUND(I165*H165,2)</f>
        <v>0</v>
      </c>
      <c r="K165" s="152"/>
      <c r="L165" s="33"/>
      <c r="M165" s="153" t="s">
        <v>1</v>
      </c>
      <c r="N165" s="154" t="s">
        <v>43</v>
      </c>
      <c r="O165" s="58"/>
      <c r="P165" s="155">
        <f>O165*H165</f>
        <v>0</v>
      </c>
      <c r="Q165" s="155">
        <v>2.3099999999999999E-2</v>
      </c>
      <c r="R165" s="155">
        <f>Q165*H165</f>
        <v>0.46199999999999997</v>
      </c>
      <c r="S165" s="155">
        <v>0</v>
      </c>
      <c r="T165" s="156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7" t="s">
        <v>131</v>
      </c>
      <c r="AT165" s="157" t="s">
        <v>127</v>
      </c>
      <c r="AU165" s="157" t="s">
        <v>88</v>
      </c>
      <c r="AY165" s="17" t="s">
        <v>124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7" t="s">
        <v>86</v>
      </c>
      <c r="BK165" s="158">
        <f>ROUND(I165*H165,2)</f>
        <v>0</v>
      </c>
      <c r="BL165" s="17" t="s">
        <v>131</v>
      </c>
      <c r="BM165" s="157" t="s">
        <v>293</v>
      </c>
    </row>
    <row r="166" spans="1:65" s="13" customFormat="1" ht="22.5">
      <c r="B166" s="159"/>
      <c r="D166" s="160" t="s">
        <v>133</v>
      </c>
      <c r="E166" s="161" t="s">
        <v>1</v>
      </c>
      <c r="F166" s="162" t="s">
        <v>294</v>
      </c>
      <c r="H166" s="161" t="s">
        <v>1</v>
      </c>
      <c r="I166" s="163"/>
      <c r="L166" s="159"/>
      <c r="M166" s="164"/>
      <c r="N166" s="165"/>
      <c r="O166" s="165"/>
      <c r="P166" s="165"/>
      <c r="Q166" s="165"/>
      <c r="R166" s="165"/>
      <c r="S166" s="165"/>
      <c r="T166" s="166"/>
      <c r="AT166" s="161" t="s">
        <v>133</v>
      </c>
      <c r="AU166" s="161" t="s">
        <v>88</v>
      </c>
      <c r="AV166" s="13" t="s">
        <v>86</v>
      </c>
      <c r="AW166" s="13" t="s">
        <v>34</v>
      </c>
      <c r="AX166" s="13" t="s">
        <v>78</v>
      </c>
      <c r="AY166" s="161" t="s">
        <v>124</v>
      </c>
    </row>
    <row r="167" spans="1:65" s="14" customFormat="1">
      <c r="B167" s="167"/>
      <c r="D167" s="160" t="s">
        <v>133</v>
      </c>
      <c r="E167" s="168" t="s">
        <v>1</v>
      </c>
      <c r="F167" s="169" t="s">
        <v>295</v>
      </c>
      <c r="H167" s="170">
        <v>20</v>
      </c>
      <c r="I167" s="171"/>
      <c r="L167" s="167"/>
      <c r="M167" s="172"/>
      <c r="N167" s="173"/>
      <c r="O167" s="173"/>
      <c r="P167" s="173"/>
      <c r="Q167" s="173"/>
      <c r="R167" s="173"/>
      <c r="S167" s="173"/>
      <c r="T167" s="174"/>
      <c r="AT167" s="168" t="s">
        <v>133</v>
      </c>
      <c r="AU167" s="168" t="s">
        <v>88</v>
      </c>
      <c r="AV167" s="14" t="s">
        <v>88</v>
      </c>
      <c r="AW167" s="14" t="s">
        <v>34</v>
      </c>
      <c r="AX167" s="14" t="s">
        <v>86</v>
      </c>
      <c r="AY167" s="168" t="s">
        <v>124</v>
      </c>
    </row>
    <row r="168" spans="1:65" s="12" customFormat="1" ht="22.9" customHeight="1">
      <c r="B168" s="131"/>
      <c r="D168" s="132" t="s">
        <v>77</v>
      </c>
      <c r="E168" s="142" t="s">
        <v>125</v>
      </c>
      <c r="F168" s="142" t="s">
        <v>126</v>
      </c>
      <c r="I168" s="134"/>
      <c r="J168" s="143">
        <f>BK168</f>
        <v>0</v>
      </c>
      <c r="L168" s="131"/>
      <c r="M168" s="136"/>
      <c r="N168" s="137"/>
      <c r="O168" s="137"/>
      <c r="P168" s="138">
        <f>SUM(P169:P171)</f>
        <v>0</v>
      </c>
      <c r="Q168" s="137"/>
      <c r="R168" s="138">
        <f>SUM(R169:R171)</f>
        <v>2.6458000000000004</v>
      </c>
      <c r="S168" s="137"/>
      <c r="T168" s="139">
        <f>SUM(T169:T171)</f>
        <v>0</v>
      </c>
      <c r="AR168" s="132" t="s">
        <v>86</v>
      </c>
      <c r="AT168" s="140" t="s">
        <v>77</v>
      </c>
      <c r="AU168" s="140" t="s">
        <v>86</v>
      </c>
      <c r="AY168" s="132" t="s">
        <v>124</v>
      </c>
      <c r="BK168" s="141">
        <f>SUM(BK169:BK171)</f>
        <v>0</v>
      </c>
    </row>
    <row r="169" spans="1:65" s="2" customFormat="1" ht="24.2" customHeight="1">
      <c r="A169" s="32"/>
      <c r="B169" s="144"/>
      <c r="C169" s="145" t="s">
        <v>295</v>
      </c>
      <c r="D169" s="145" t="s">
        <v>127</v>
      </c>
      <c r="E169" s="146" t="s">
        <v>296</v>
      </c>
      <c r="F169" s="147" t="s">
        <v>297</v>
      </c>
      <c r="G169" s="148" t="s">
        <v>147</v>
      </c>
      <c r="H169" s="149">
        <v>20</v>
      </c>
      <c r="I169" s="150"/>
      <c r="J169" s="151">
        <f>ROUND(I169*H169,2)</f>
        <v>0</v>
      </c>
      <c r="K169" s="152"/>
      <c r="L169" s="33"/>
      <c r="M169" s="153" t="s">
        <v>1</v>
      </c>
      <c r="N169" s="154" t="s">
        <v>43</v>
      </c>
      <c r="O169" s="58"/>
      <c r="P169" s="155">
        <f>O169*H169</f>
        <v>0</v>
      </c>
      <c r="Q169" s="155">
        <v>0.10095</v>
      </c>
      <c r="R169" s="155">
        <f>Q169*H169</f>
        <v>2.0190000000000001</v>
      </c>
      <c r="S169" s="155">
        <v>0</v>
      </c>
      <c r="T169" s="156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7" t="s">
        <v>131</v>
      </c>
      <c r="AT169" s="157" t="s">
        <v>127</v>
      </c>
      <c r="AU169" s="157" t="s">
        <v>88</v>
      </c>
      <c r="AY169" s="17" t="s">
        <v>124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7" t="s">
        <v>86</v>
      </c>
      <c r="BK169" s="158">
        <f>ROUND(I169*H169,2)</f>
        <v>0</v>
      </c>
      <c r="BL169" s="17" t="s">
        <v>131</v>
      </c>
      <c r="BM169" s="157" t="s">
        <v>298</v>
      </c>
    </row>
    <row r="170" spans="1:65" s="2" customFormat="1" ht="14.45" customHeight="1">
      <c r="A170" s="32"/>
      <c r="B170" s="144"/>
      <c r="C170" s="188" t="s">
        <v>7</v>
      </c>
      <c r="D170" s="188" t="s">
        <v>299</v>
      </c>
      <c r="E170" s="189" t="s">
        <v>300</v>
      </c>
      <c r="F170" s="190" t="s">
        <v>301</v>
      </c>
      <c r="G170" s="191" t="s">
        <v>147</v>
      </c>
      <c r="H170" s="192">
        <v>22</v>
      </c>
      <c r="I170" s="193"/>
      <c r="J170" s="194">
        <f>ROUND(I170*H170,2)</f>
        <v>0</v>
      </c>
      <c r="K170" s="195"/>
      <c r="L170" s="196"/>
      <c r="M170" s="197" t="s">
        <v>1</v>
      </c>
      <c r="N170" s="198" t="s">
        <v>43</v>
      </c>
      <c r="O170" s="58"/>
      <c r="P170" s="155">
        <f>O170*H170</f>
        <v>0</v>
      </c>
      <c r="Q170" s="155">
        <v>2.8000000000000001E-2</v>
      </c>
      <c r="R170" s="155">
        <f>Q170*H170</f>
        <v>0.61599999999999999</v>
      </c>
      <c r="S170" s="155">
        <v>0</v>
      </c>
      <c r="T170" s="156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7" t="s">
        <v>174</v>
      </c>
      <c r="AT170" s="157" t="s">
        <v>299</v>
      </c>
      <c r="AU170" s="157" t="s">
        <v>88</v>
      </c>
      <c r="AY170" s="17" t="s">
        <v>124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7" t="s">
        <v>86</v>
      </c>
      <c r="BK170" s="158">
        <f>ROUND(I170*H170,2)</f>
        <v>0</v>
      </c>
      <c r="BL170" s="17" t="s">
        <v>131</v>
      </c>
      <c r="BM170" s="157" t="s">
        <v>302</v>
      </c>
    </row>
    <row r="171" spans="1:65" s="2" customFormat="1" ht="24.2" customHeight="1">
      <c r="A171" s="32"/>
      <c r="B171" s="144"/>
      <c r="C171" s="145" t="s">
        <v>303</v>
      </c>
      <c r="D171" s="145" t="s">
        <v>127</v>
      </c>
      <c r="E171" s="146" t="s">
        <v>304</v>
      </c>
      <c r="F171" s="147" t="s">
        <v>305</v>
      </c>
      <c r="G171" s="148" t="s">
        <v>161</v>
      </c>
      <c r="H171" s="149">
        <v>30</v>
      </c>
      <c r="I171" s="150"/>
      <c r="J171" s="151">
        <f>ROUND(I171*H171,2)</f>
        <v>0</v>
      </c>
      <c r="K171" s="152"/>
      <c r="L171" s="33"/>
      <c r="M171" s="153" t="s">
        <v>1</v>
      </c>
      <c r="N171" s="154" t="s">
        <v>43</v>
      </c>
      <c r="O171" s="58"/>
      <c r="P171" s="155">
        <f>O171*H171</f>
        <v>0</v>
      </c>
      <c r="Q171" s="155">
        <v>3.6000000000000002E-4</v>
      </c>
      <c r="R171" s="155">
        <f>Q171*H171</f>
        <v>1.0800000000000001E-2</v>
      </c>
      <c r="S171" s="155">
        <v>0</v>
      </c>
      <c r="T171" s="156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7" t="s">
        <v>131</v>
      </c>
      <c r="AT171" s="157" t="s">
        <v>127</v>
      </c>
      <c r="AU171" s="157" t="s">
        <v>88</v>
      </c>
      <c r="AY171" s="17" t="s">
        <v>124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7" t="s">
        <v>86</v>
      </c>
      <c r="BK171" s="158">
        <f>ROUND(I171*H171,2)</f>
        <v>0</v>
      </c>
      <c r="BL171" s="17" t="s">
        <v>131</v>
      </c>
      <c r="BM171" s="157" t="s">
        <v>306</v>
      </c>
    </row>
    <row r="172" spans="1:65" s="12" customFormat="1" ht="22.9" customHeight="1">
      <c r="B172" s="131"/>
      <c r="D172" s="132" t="s">
        <v>77</v>
      </c>
      <c r="E172" s="142" t="s">
        <v>307</v>
      </c>
      <c r="F172" s="142" t="s">
        <v>308</v>
      </c>
      <c r="I172" s="134"/>
      <c r="J172" s="143">
        <f>BK172</f>
        <v>0</v>
      </c>
      <c r="L172" s="131"/>
      <c r="M172" s="136"/>
      <c r="N172" s="137"/>
      <c r="O172" s="137"/>
      <c r="P172" s="138">
        <f>P173</f>
        <v>0</v>
      </c>
      <c r="Q172" s="137"/>
      <c r="R172" s="138">
        <f>R173</f>
        <v>0</v>
      </c>
      <c r="S172" s="137"/>
      <c r="T172" s="139">
        <f>T173</f>
        <v>0</v>
      </c>
      <c r="AR172" s="132" t="s">
        <v>86</v>
      </c>
      <c r="AT172" s="140" t="s">
        <v>77</v>
      </c>
      <c r="AU172" s="140" t="s">
        <v>86</v>
      </c>
      <c r="AY172" s="132" t="s">
        <v>124</v>
      </c>
      <c r="BK172" s="141">
        <f>BK173</f>
        <v>0</v>
      </c>
    </row>
    <row r="173" spans="1:65" s="2" customFormat="1" ht="14.45" customHeight="1">
      <c r="A173" s="32"/>
      <c r="B173" s="144"/>
      <c r="C173" s="145" t="s">
        <v>309</v>
      </c>
      <c r="D173" s="145" t="s">
        <v>127</v>
      </c>
      <c r="E173" s="146" t="s">
        <v>310</v>
      </c>
      <c r="F173" s="147" t="s">
        <v>311</v>
      </c>
      <c r="G173" s="148" t="s">
        <v>177</v>
      </c>
      <c r="H173" s="149">
        <v>24.634</v>
      </c>
      <c r="I173" s="150"/>
      <c r="J173" s="151">
        <f>ROUND(I173*H173,2)</f>
        <v>0</v>
      </c>
      <c r="K173" s="152"/>
      <c r="L173" s="33"/>
      <c r="M173" s="153" t="s">
        <v>1</v>
      </c>
      <c r="N173" s="154" t="s">
        <v>43</v>
      </c>
      <c r="O173" s="58"/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7" t="s">
        <v>131</v>
      </c>
      <c r="AT173" s="157" t="s">
        <v>127</v>
      </c>
      <c r="AU173" s="157" t="s">
        <v>88</v>
      </c>
      <c r="AY173" s="17" t="s">
        <v>124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7" t="s">
        <v>86</v>
      </c>
      <c r="BK173" s="158">
        <f>ROUND(I173*H173,2)</f>
        <v>0</v>
      </c>
      <c r="BL173" s="17" t="s">
        <v>131</v>
      </c>
      <c r="BM173" s="157" t="s">
        <v>312</v>
      </c>
    </row>
    <row r="174" spans="1:65" s="12" customFormat="1" ht="25.9" customHeight="1">
      <c r="B174" s="131"/>
      <c r="D174" s="132" t="s">
        <v>77</v>
      </c>
      <c r="E174" s="133" t="s">
        <v>187</v>
      </c>
      <c r="F174" s="133" t="s">
        <v>188</v>
      </c>
      <c r="I174" s="134"/>
      <c r="J174" s="135">
        <f>BK174</f>
        <v>0</v>
      </c>
      <c r="L174" s="131"/>
      <c r="M174" s="136"/>
      <c r="N174" s="137"/>
      <c r="O174" s="137"/>
      <c r="P174" s="138">
        <f>P175+P179</f>
        <v>0</v>
      </c>
      <c r="Q174" s="137"/>
      <c r="R174" s="138">
        <f>R175+R179</f>
        <v>1.7529800000000002</v>
      </c>
      <c r="S174" s="137"/>
      <c r="T174" s="139">
        <f>T175+T179</f>
        <v>0</v>
      </c>
      <c r="AR174" s="132" t="s">
        <v>88</v>
      </c>
      <c r="AT174" s="140" t="s">
        <v>77</v>
      </c>
      <c r="AU174" s="140" t="s">
        <v>78</v>
      </c>
      <c r="AY174" s="132" t="s">
        <v>124</v>
      </c>
      <c r="BK174" s="141">
        <f>BK175+BK179</f>
        <v>0</v>
      </c>
    </row>
    <row r="175" spans="1:65" s="12" customFormat="1" ht="22.9" customHeight="1">
      <c r="B175" s="131"/>
      <c r="D175" s="132" t="s">
        <v>77</v>
      </c>
      <c r="E175" s="142" t="s">
        <v>313</v>
      </c>
      <c r="F175" s="142" t="s">
        <v>314</v>
      </c>
      <c r="I175" s="134"/>
      <c r="J175" s="143">
        <f>BK175</f>
        <v>0</v>
      </c>
      <c r="L175" s="131"/>
      <c r="M175" s="136"/>
      <c r="N175" s="137"/>
      <c r="O175" s="137"/>
      <c r="P175" s="138">
        <f>SUM(P176:P178)</f>
        <v>0</v>
      </c>
      <c r="Q175" s="137"/>
      <c r="R175" s="138">
        <f>SUM(R176:R178)</f>
        <v>1.298E-2</v>
      </c>
      <c r="S175" s="137"/>
      <c r="T175" s="139">
        <f>SUM(T176:T178)</f>
        <v>0</v>
      </c>
      <c r="AR175" s="132" t="s">
        <v>88</v>
      </c>
      <c r="AT175" s="140" t="s">
        <v>77</v>
      </c>
      <c r="AU175" s="140" t="s">
        <v>86</v>
      </c>
      <c r="AY175" s="132" t="s">
        <v>124</v>
      </c>
      <c r="BK175" s="141">
        <f>SUM(BK176:BK178)</f>
        <v>0</v>
      </c>
    </row>
    <row r="176" spans="1:65" s="2" customFormat="1" ht="24.2" customHeight="1">
      <c r="A176" s="32"/>
      <c r="B176" s="144"/>
      <c r="C176" s="145" t="s">
        <v>315</v>
      </c>
      <c r="D176" s="145" t="s">
        <v>127</v>
      </c>
      <c r="E176" s="146" t="s">
        <v>316</v>
      </c>
      <c r="F176" s="147" t="s">
        <v>317</v>
      </c>
      <c r="G176" s="148" t="s">
        <v>161</v>
      </c>
      <c r="H176" s="149">
        <v>22</v>
      </c>
      <c r="I176" s="150"/>
      <c r="J176" s="151">
        <f>ROUND(I176*H176,2)</f>
        <v>0</v>
      </c>
      <c r="K176" s="152"/>
      <c r="L176" s="33"/>
      <c r="M176" s="153" t="s">
        <v>1</v>
      </c>
      <c r="N176" s="154" t="s">
        <v>43</v>
      </c>
      <c r="O176" s="58"/>
      <c r="P176" s="155">
        <f>O176*H176</f>
        <v>0</v>
      </c>
      <c r="Q176" s="155">
        <v>5.9000000000000003E-4</v>
      </c>
      <c r="R176" s="155">
        <f>Q176*H176</f>
        <v>1.298E-2</v>
      </c>
      <c r="S176" s="155">
        <v>0</v>
      </c>
      <c r="T176" s="156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7" t="s">
        <v>194</v>
      </c>
      <c r="AT176" s="157" t="s">
        <v>127</v>
      </c>
      <c r="AU176" s="157" t="s">
        <v>88</v>
      </c>
      <c r="AY176" s="17" t="s">
        <v>124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7" t="s">
        <v>86</v>
      </c>
      <c r="BK176" s="158">
        <f>ROUND(I176*H176,2)</f>
        <v>0</v>
      </c>
      <c r="BL176" s="17" t="s">
        <v>194</v>
      </c>
      <c r="BM176" s="157" t="s">
        <v>318</v>
      </c>
    </row>
    <row r="177" spans="1:65" s="14" customFormat="1">
      <c r="B177" s="167"/>
      <c r="D177" s="160" t="s">
        <v>133</v>
      </c>
      <c r="E177" s="168" t="s">
        <v>1</v>
      </c>
      <c r="F177" s="169" t="s">
        <v>319</v>
      </c>
      <c r="H177" s="170">
        <v>22</v>
      </c>
      <c r="I177" s="171"/>
      <c r="L177" s="167"/>
      <c r="M177" s="172"/>
      <c r="N177" s="173"/>
      <c r="O177" s="173"/>
      <c r="P177" s="173"/>
      <c r="Q177" s="173"/>
      <c r="R177" s="173"/>
      <c r="S177" s="173"/>
      <c r="T177" s="174"/>
      <c r="AT177" s="168" t="s">
        <v>133</v>
      </c>
      <c r="AU177" s="168" t="s">
        <v>88</v>
      </c>
      <c r="AV177" s="14" t="s">
        <v>88</v>
      </c>
      <c r="AW177" s="14" t="s">
        <v>34</v>
      </c>
      <c r="AX177" s="14" t="s">
        <v>86</v>
      </c>
      <c r="AY177" s="168" t="s">
        <v>124</v>
      </c>
    </row>
    <row r="178" spans="1:65" s="2" customFormat="1" ht="24.2" customHeight="1">
      <c r="A178" s="32"/>
      <c r="B178" s="144"/>
      <c r="C178" s="145" t="s">
        <v>320</v>
      </c>
      <c r="D178" s="145" t="s">
        <v>127</v>
      </c>
      <c r="E178" s="146" t="s">
        <v>321</v>
      </c>
      <c r="F178" s="147" t="s">
        <v>322</v>
      </c>
      <c r="G178" s="148" t="s">
        <v>177</v>
      </c>
      <c r="H178" s="149">
        <v>1.2999999999999999E-2</v>
      </c>
      <c r="I178" s="150"/>
      <c r="J178" s="151">
        <f>ROUND(I178*H178,2)</f>
        <v>0</v>
      </c>
      <c r="K178" s="152"/>
      <c r="L178" s="33"/>
      <c r="M178" s="153" t="s">
        <v>1</v>
      </c>
      <c r="N178" s="154" t="s">
        <v>43</v>
      </c>
      <c r="O178" s="58"/>
      <c r="P178" s="155">
        <f>O178*H178</f>
        <v>0</v>
      </c>
      <c r="Q178" s="155">
        <v>0</v>
      </c>
      <c r="R178" s="155">
        <f>Q178*H178</f>
        <v>0</v>
      </c>
      <c r="S178" s="155">
        <v>0</v>
      </c>
      <c r="T178" s="156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7" t="s">
        <v>194</v>
      </c>
      <c r="AT178" s="157" t="s">
        <v>127</v>
      </c>
      <c r="AU178" s="157" t="s">
        <v>88</v>
      </c>
      <c r="AY178" s="17" t="s">
        <v>124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7" t="s">
        <v>86</v>
      </c>
      <c r="BK178" s="158">
        <f>ROUND(I178*H178,2)</f>
        <v>0</v>
      </c>
      <c r="BL178" s="17" t="s">
        <v>194</v>
      </c>
      <c r="BM178" s="157" t="s">
        <v>323</v>
      </c>
    </row>
    <row r="179" spans="1:65" s="12" customFormat="1" ht="22.9" customHeight="1">
      <c r="B179" s="131"/>
      <c r="D179" s="132" t="s">
        <v>77</v>
      </c>
      <c r="E179" s="142" t="s">
        <v>200</v>
      </c>
      <c r="F179" s="142" t="s">
        <v>201</v>
      </c>
      <c r="I179" s="134"/>
      <c r="J179" s="143">
        <f>BK179</f>
        <v>0</v>
      </c>
      <c r="L179" s="131"/>
      <c r="M179" s="136"/>
      <c r="N179" s="137"/>
      <c r="O179" s="137"/>
      <c r="P179" s="138">
        <f>SUM(P180:P183)</f>
        <v>0</v>
      </c>
      <c r="Q179" s="137"/>
      <c r="R179" s="138">
        <f>SUM(R180:R183)</f>
        <v>1.7400000000000002</v>
      </c>
      <c r="S179" s="137"/>
      <c r="T179" s="139">
        <f>SUM(T180:T183)</f>
        <v>0</v>
      </c>
      <c r="AR179" s="132" t="s">
        <v>88</v>
      </c>
      <c r="AT179" s="140" t="s">
        <v>77</v>
      </c>
      <c r="AU179" s="140" t="s">
        <v>86</v>
      </c>
      <c r="AY179" s="132" t="s">
        <v>124</v>
      </c>
      <c r="BK179" s="141">
        <f>SUM(BK180:BK183)</f>
        <v>0</v>
      </c>
    </row>
    <row r="180" spans="1:65" s="2" customFormat="1" ht="24.2" customHeight="1">
      <c r="A180" s="32"/>
      <c r="B180" s="144"/>
      <c r="C180" s="145" t="s">
        <v>324</v>
      </c>
      <c r="D180" s="145" t="s">
        <v>127</v>
      </c>
      <c r="E180" s="146" t="s">
        <v>325</v>
      </c>
      <c r="F180" s="147" t="s">
        <v>326</v>
      </c>
      <c r="G180" s="148" t="s">
        <v>327</v>
      </c>
      <c r="H180" s="149">
        <v>1</v>
      </c>
      <c r="I180" s="150"/>
      <c r="J180" s="151">
        <f>ROUND(I180*H180,2)</f>
        <v>0</v>
      </c>
      <c r="K180" s="152"/>
      <c r="L180" s="33"/>
      <c r="M180" s="153" t="s">
        <v>1</v>
      </c>
      <c r="N180" s="154" t="s">
        <v>43</v>
      </c>
      <c r="O180" s="58"/>
      <c r="P180" s="155">
        <f>O180*H180</f>
        <v>0</v>
      </c>
      <c r="Q180" s="155">
        <v>0.12</v>
      </c>
      <c r="R180" s="155">
        <f>Q180*H180</f>
        <v>0.12</v>
      </c>
      <c r="S180" s="155">
        <v>0</v>
      </c>
      <c r="T180" s="156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7" t="s">
        <v>194</v>
      </c>
      <c r="AT180" s="157" t="s">
        <v>127</v>
      </c>
      <c r="AU180" s="157" t="s">
        <v>88</v>
      </c>
      <c r="AY180" s="17" t="s">
        <v>124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7" t="s">
        <v>86</v>
      </c>
      <c r="BK180" s="158">
        <f>ROUND(I180*H180,2)</f>
        <v>0</v>
      </c>
      <c r="BL180" s="17" t="s">
        <v>194</v>
      </c>
      <c r="BM180" s="157" t="s">
        <v>328</v>
      </c>
    </row>
    <row r="181" spans="1:65" s="2" customFormat="1" ht="37.9" customHeight="1">
      <c r="A181" s="32"/>
      <c r="B181" s="144"/>
      <c r="C181" s="145" t="s">
        <v>329</v>
      </c>
      <c r="D181" s="145" t="s">
        <v>127</v>
      </c>
      <c r="E181" s="146" t="s">
        <v>330</v>
      </c>
      <c r="F181" s="147" t="s">
        <v>331</v>
      </c>
      <c r="G181" s="148" t="s">
        <v>327</v>
      </c>
      <c r="H181" s="149">
        <v>1</v>
      </c>
      <c r="I181" s="150"/>
      <c r="J181" s="151">
        <f>ROUND(I181*H181,2)</f>
        <v>0</v>
      </c>
      <c r="K181" s="152"/>
      <c r="L181" s="33"/>
      <c r="M181" s="153" t="s">
        <v>1</v>
      </c>
      <c r="N181" s="154" t="s">
        <v>43</v>
      </c>
      <c r="O181" s="58"/>
      <c r="P181" s="155">
        <f>O181*H181</f>
        <v>0</v>
      </c>
      <c r="Q181" s="155">
        <v>1.5</v>
      </c>
      <c r="R181" s="155">
        <f>Q181*H181</f>
        <v>1.5</v>
      </c>
      <c r="S181" s="155">
        <v>0</v>
      </c>
      <c r="T181" s="156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7" t="s">
        <v>194</v>
      </c>
      <c r="AT181" s="157" t="s">
        <v>127</v>
      </c>
      <c r="AU181" s="157" t="s">
        <v>88</v>
      </c>
      <c r="AY181" s="17" t="s">
        <v>124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7" t="s">
        <v>86</v>
      </c>
      <c r="BK181" s="158">
        <f>ROUND(I181*H181,2)</f>
        <v>0</v>
      </c>
      <c r="BL181" s="17" t="s">
        <v>194</v>
      </c>
      <c r="BM181" s="157" t="s">
        <v>332</v>
      </c>
    </row>
    <row r="182" spans="1:65" s="2" customFormat="1" ht="37.9" customHeight="1">
      <c r="A182" s="32"/>
      <c r="B182" s="144"/>
      <c r="C182" s="145" t="s">
        <v>333</v>
      </c>
      <c r="D182" s="145" t="s">
        <v>127</v>
      </c>
      <c r="E182" s="146" t="s">
        <v>334</v>
      </c>
      <c r="F182" s="147" t="s">
        <v>335</v>
      </c>
      <c r="G182" s="148" t="s">
        <v>327</v>
      </c>
      <c r="H182" s="149">
        <v>1</v>
      </c>
      <c r="I182" s="150"/>
      <c r="J182" s="151">
        <f>ROUND(I182*H182,2)</f>
        <v>0</v>
      </c>
      <c r="K182" s="152"/>
      <c r="L182" s="33"/>
      <c r="M182" s="153" t="s">
        <v>1</v>
      </c>
      <c r="N182" s="154" t="s">
        <v>43</v>
      </c>
      <c r="O182" s="58"/>
      <c r="P182" s="155">
        <f>O182*H182</f>
        <v>0</v>
      </c>
      <c r="Q182" s="155">
        <v>0.12</v>
      </c>
      <c r="R182" s="155">
        <f>Q182*H182</f>
        <v>0.12</v>
      </c>
      <c r="S182" s="155">
        <v>0</v>
      </c>
      <c r="T182" s="156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7" t="s">
        <v>194</v>
      </c>
      <c r="AT182" s="157" t="s">
        <v>127</v>
      </c>
      <c r="AU182" s="157" t="s">
        <v>88</v>
      </c>
      <c r="AY182" s="17" t="s">
        <v>124</v>
      </c>
      <c r="BE182" s="158">
        <f>IF(N182="základní",J182,0)</f>
        <v>0</v>
      </c>
      <c r="BF182" s="158">
        <f>IF(N182="snížená",J182,0)</f>
        <v>0</v>
      </c>
      <c r="BG182" s="158">
        <f>IF(N182="zákl. přenesená",J182,0)</f>
        <v>0</v>
      </c>
      <c r="BH182" s="158">
        <f>IF(N182="sníž. přenesená",J182,0)</f>
        <v>0</v>
      </c>
      <c r="BI182" s="158">
        <f>IF(N182="nulová",J182,0)</f>
        <v>0</v>
      </c>
      <c r="BJ182" s="17" t="s">
        <v>86</v>
      </c>
      <c r="BK182" s="158">
        <f>ROUND(I182*H182,2)</f>
        <v>0</v>
      </c>
      <c r="BL182" s="17" t="s">
        <v>194</v>
      </c>
      <c r="BM182" s="157" t="s">
        <v>336</v>
      </c>
    </row>
    <row r="183" spans="1:65" s="2" customFormat="1" ht="24.2" customHeight="1">
      <c r="A183" s="32"/>
      <c r="B183" s="144"/>
      <c r="C183" s="145" t="s">
        <v>337</v>
      </c>
      <c r="D183" s="145" t="s">
        <v>127</v>
      </c>
      <c r="E183" s="146" t="s">
        <v>338</v>
      </c>
      <c r="F183" s="147" t="s">
        <v>339</v>
      </c>
      <c r="G183" s="148" t="s">
        <v>177</v>
      </c>
      <c r="H183" s="149">
        <v>1.74</v>
      </c>
      <c r="I183" s="150"/>
      <c r="J183" s="151">
        <f>ROUND(I183*H183,2)</f>
        <v>0</v>
      </c>
      <c r="K183" s="152"/>
      <c r="L183" s="33"/>
      <c r="M183" s="153" t="s">
        <v>1</v>
      </c>
      <c r="N183" s="154" t="s">
        <v>43</v>
      </c>
      <c r="O183" s="58"/>
      <c r="P183" s="155">
        <f>O183*H183</f>
        <v>0</v>
      </c>
      <c r="Q183" s="155">
        <v>0</v>
      </c>
      <c r="R183" s="155">
        <f>Q183*H183</f>
        <v>0</v>
      </c>
      <c r="S183" s="155">
        <v>0</v>
      </c>
      <c r="T183" s="156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7" t="s">
        <v>194</v>
      </c>
      <c r="AT183" s="157" t="s">
        <v>127</v>
      </c>
      <c r="AU183" s="157" t="s">
        <v>88</v>
      </c>
      <c r="AY183" s="17" t="s">
        <v>124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7" t="s">
        <v>86</v>
      </c>
      <c r="BK183" s="158">
        <f>ROUND(I183*H183,2)</f>
        <v>0</v>
      </c>
      <c r="BL183" s="17" t="s">
        <v>194</v>
      </c>
      <c r="BM183" s="157" t="s">
        <v>340</v>
      </c>
    </row>
    <row r="184" spans="1:65" s="12" customFormat="1" ht="25.9" customHeight="1">
      <c r="B184" s="131"/>
      <c r="D184" s="132" t="s">
        <v>77</v>
      </c>
      <c r="E184" s="133" t="s">
        <v>341</v>
      </c>
      <c r="F184" s="133" t="s">
        <v>342</v>
      </c>
      <c r="I184" s="134"/>
      <c r="J184" s="135">
        <f>BK184</f>
        <v>0</v>
      </c>
      <c r="L184" s="131"/>
      <c r="M184" s="136"/>
      <c r="N184" s="137"/>
      <c r="O184" s="137"/>
      <c r="P184" s="138">
        <f>P185+P187</f>
        <v>0</v>
      </c>
      <c r="Q184" s="137"/>
      <c r="R184" s="138">
        <f>R185+R187</f>
        <v>0</v>
      </c>
      <c r="S184" s="137"/>
      <c r="T184" s="139">
        <f>T185+T187</f>
        <v>0</v>
      </c>
      <c r="AR184" s="132" t="s">
        <v>158</v>
      </c>
      <c r="AT184" s="140" t="s">
        <v>77</v>
      </c>
      <c r="AU184" s="140" t="s">
        <v>78</v>
      </c>
      <c r="AY184" s="132" t="s">
        <v>124</v>
      </c>
      <c r="BK184" s="141">
        <f>BK185+BK187</f>
        <v>0</v>
      </c>
    </row>
    <row r="185" spans="1:65" s="12" customFormat="1" ht="22.9" customHeight="1">
      <c r="B185" s="131"/>
      <c r="D185" s="132" t="s">
        <v>77</v>
      </c>
      <c r="E185" s="142" t="s">
        <v>343</v>
      </c>
      <c r="F185" s="142" t="s">
        <v>344</v>
      </c>
      <c r="I185" s="134"/>
      <c r="J185" s="143">
        <f>BK185</f>
        <v>0</v>
      </c>
      <c r="L185" s="131"/>
      <c r="M185" s="136"/>
      <c r="N185" s="137"/>
      <c r="O185" s="137"/>
      <c r="P185" s="138">
        <f>P186</f>
        <v>0</v>
      </c>
      <c r="Q185" s="137"/>
      <c r="R185" s="138">
        <f>R186</f>
        <v>0</v>
      </c>
      <c r="S185" s="137"/>
      <c r="T185" s="139">
        <f>T186</f>
        <v>0</v>
      </c>
      <c r="AR185" s="132" t="s">
        <v>158</v>
      </c>
      <c r="AT185" s="140" t="s">
        <v>77</v>
      </c>
      <c r="AU185" s="140" t="s">
        <v>86</v>
      </c>
      <c r="AY185" s="132" t="s">
        <v>124</v>
      </c>
      <c r="BK185" s="141">
        <f>BK186</f>
        <v>0</v>
      </c>
    </row>
    <row r="186" spans="1:65" s="2" customFormat="1" ht="14.45" customHeight="1">
      <c r="A186" s="32"/>
      <c r="B186" s="144"/>
      <c r="C186" s="145" t="s">
        <v>345</v>
      </c>
      <c r="D186" s="145" t="s">
        <v>127</v>
      </c>
      <c r="E186" s="146" t="s">
        <v>346</v>
      </c>
      <c r="F186" s="147" t="s">
        <v>347</v>
      </c>
      <c r="G186" s="148" t="s">
        <v>348</v>
      </c>
      <c r="H186" s="149">
        <v>1</v>
      </c>
      <c r="I186" s="150"/>
      <c r="J186" s="151">
        <f>ROUND(I186*H186,2)</f>
        <v>0</v>
      </c>
      <c r="K186" s="152"/>
      <c r="L186" s="33"/>
      <c r="M186" s="153" t="s">
        <v>1</v>
      </c>
      <c r="N186" s="154" t="s">
        <v>43</v>
      </c>
      <c r="O186" s="58"/>
      <c r="P186" s="155">
        <f>O186*H186</f>
        <v>0</v>
      </c>
      <c r="Q186" s="155">
        <v>0</v>
      </c>
      <c r="R186" s="155">
        <f>Q186*H186</f>
        <v>0</v>
      </c>
      <c r="S186" s="155">
        <v>0</v>
      </c>
      <c r="T186" s="156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7" t="s">
        <v>349</v>
      </c>
      <c r="AT186" s="157" t="s">
        <v>127</v>
      </c>
      <c r="AU186" s="157" t="s">
        <v>88</v>
      </c>
      <c r="AY186" s="17" t="s">
        <v>124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7" t="s">
        <v>86</v>
      </c>
      <c r="BK186" s="158">
        <f>ROUND(I186*H186,2)</f>
        <v>0</v>
      </c>
      <c r="BL186" s="17" t="s">
        <v>349</v>
      </c>
      <c r="BM186" s="157" t="s">
        <v>350</v>
      </c>
    </row>
    <row r="187" spans="1:65" s="12" customFormat="1" ht="22.9" customHeight="1">
      <c r="B187" s="131"/>
      <c r="D187" s="132" t="s">
        <v>77</v>
      </c>
      <c r="E187" s="142" t="s">
        <v>351</v>
      </c>
      <c r="F187" s="142" t="s">
        <v>352</v>
      </c>
      <c r="I187" s="134"/>
      <c r="J187" s="143">
        <f>BK187</f>
        <v>0</v>
      </c>
      <c r="L187" s="131"/>
      <c r="M187" s="136"/>
      <c r="N187" s="137"/>
      <c r="O187" s="137"/>
      <c r="P187" s="138">
        <f>P188</f>
        <v>0</v>
      </c>
      <c r="Q187" s="137"/>
      <c r="R187" s="138">
        <f>R188</f>
        <v>0</v>
      </c>
      <c r="S187" s="137"/>
      <c r="T187" s="139">
        <f>T188</f>
        <v>0</v>
      </c>
      <c r="AR187" s="132" t="s">
        <v>158</v>
      </c>
      <c r="AT187" s="140" t="s">
        <v>77</v>
      </c>
      <c r="AU187" s="140" t="s">
        <v>86</v>
      </c>
      <c r="AY187" s="132" t="s">
        <v>124</v>
      </c>
      <c r="BK187" s="141">
        <f>BK188</f>
        <v>0</v>
      </c>
    </row>
    <row r="188" spans="1:65" s="2" customFormat="1" ht="14.45" customHeight="1">
      <c r="A188" s="32"/>
      <c r="B188" s="144"/>
      <c r="C188" s="145" t="s">
        <v>353</v>
      </c>
      <c r="D188" s="145" t="s">
        <v>127</v>
      </c>
      <c r="E188" s="146" t="s">
        <v>354</v>
      </c>
      <c r="F188" s="147" t="s">
        <v>355</v>
      </c>
      <c r="G188" s="148" t="s">
        <v>348</v>
      </c>
      <c r="H188" s="149">
        <v>1</v>
      </c>
      <c r="I188" s="150"/>
      <c r="J188" s="151">
        <f>ROUND(I188*H188,2)</f>
        <v>0</v>
      </c>
      <c r="K188" s="152"/>
      <c r="L188" s="33"/>
      <c r="M188" s="183" t="s">
        <v>1</v>
      </c>
      <c r="N188" s="184" t="s">
        <v>43</v>
      </c>
      <c r="O188" s="185"/>
      <c r="P188" s="186">
        <f>O188*H188</f>
        <v>0</v>
      </c>
      <c r="Q188" s="186">
        <v>0</v>
      </c>
      <c r="R188" s="186">
        <f>Q188*H188</f>
        <v>0</v>
      </c>
      <c r="S188" s="186">
        <v>0</v>
      </c>
      <c r="T188" s="187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7" t="s">
        <v>349</v>
      </c>
      <c r="AT188" s="157" t="s">
        <v>127</v>
      </c>
      <c r="AU188" s="157" t="s">
        <v>88</v>
      </c>
      <c r="AY188" s="17" t="s">
        <v>124</v>
      </c>
      <c r="BE188" s="158">
        <f>IF(N188="základní",J188,0)</f>
        <v>0</v>
      </c>
      <c r="BF188" s="158">
        <f>IF(N188="snížená",J188,0)</f>
        <v>0</v>
      </c>
      <c r="BG188" s="158">
        <f>IF(N188="zákl. přenesená",J188,0)</f>
        <v>0</v>
      </c>
      <c r="BH188" s="158">
        <f>IF(N188="sníž. přenesená",J188,0)</f>
        <v>0</v>
      </c>
      <c r="BI188" s="158">
        <f>IF(N188="nulová",J188,0)</f>
        <v>0</v>
      </c>
      <c r="BJ188" s="17" t="s">
        <v>86</v>
      </c>
      <c r="BK188" s="158">
        <f>ROUND(I188*H188,2)</f>
        <v>0</v>
      </c>
      <c r="BL188" s="17" t="s">
        <v>349</v>
      </c>
      <c r="BM188" s="157" t="s">
        <v>356</v>
      </c>
    </row>
    <row r="189" spans="1:65" s="2" customFormat="1" ht="6.95" customHeight="1">
      <c r="A189" s="32"/>
      <c r="B189" s="47"/>
      <c r="C189" s="48"/>
      <c r="D189" s="48"/>
      <c r="E189" s="48"/>
      <c r="F189" s="48"/>
      <c r="G189" s="48"/>
      <c r="H189" s="48"/>
      <c r="I189" s="48"/>
      <c r="J189" s="48"/>
      <c r="K189" s="48"/>
      <c r="L189" s="33"/>
      <c r="M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</row>
  </sheetData>
  <autoFilter ref="C129:K188" xr:uid="{00000000-0009-0000-0000-000002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5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7" t="s">
        <v>94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1:46" s="1" customFormat="1" ht="24.95" hidden="1" customHeight="1">
      <c r="B4" s="20"/>
      <c r="D4" s="21" t="s">
        <v>95</v>
      </c>
      <c r="L4" s="20"/>
      <c r="M4" s="93" t="s">
        <v>10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16</v>
      </c>
      <c r="L6" s="20"/>
    </row>
    <row r="7" spans="1:46" s="1" customFormat="1" ht="16.5" hidden="1" customHeight="1">
      <c r="B7" s="20"/>
      <c r="E7" s="239" t="str">
        <f>'Rekapitulace stavby'!K6</f>
        <v>Oprava vstupního schodiště ve speciální základní škole Králíky</v>
      </c>
      <c r="F7" s="240"/>
      <c r="G7" s="240"/>
      <c r="H7" s="240"/>
      <c r="L7" s="20"/>
    </row>
    <row r="8" spans="1:46" s="2" customFormat="1" ht="12" hidden="1" customHeight="1">
      <c r="A8" s="32"/>
      <c r="B8" s="33"/>
      <c r="C8" s="32"/>
      <c r="D8" s="27" t="s">
        <v>96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hidden="1" customHeight="1">
      <c r="A9" s="32"/>
      <c r="B9" s="33"/>
      <c r="C9" s="32"/>
      <c r="D9" s="32"/>
      <c r="E9" s="211" t="s">
        <v>357</v>
      </c>
      <c r="F9" s="238"/>
      <c r="G9" s="238"/>
      <c r="H9" s="23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idden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hidden="1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hidden="1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20. 5. 2022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hidden="1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26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hidden="1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hidden="1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hidden="1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hidden="1" customHeight="1">
      <c r="A18" s="32"/>
      <c r="B18" s="33"/>
      <c r="C18" s="32"/>
      <c r="D18" s="32"/>
      <c r="E18" s="241" t="str">
        <f>'Rekapitulace stavby'!E14</f>
        <v>Vyplň údaj</v>
      </c>
      <c r="F18" s="230"/>
      <c r="G18" s="230"/>
      <c r="H18" s="230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hidden="1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hidden="1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25</v>
      </c>
      <c r="J20" s="25" t="s">
        <v>32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hidden="1" customHeight="1">
      <c r="A21" s="32"/>
      <c r="B21" s="33"/>
      <c r="C21" s="32"/>
      <c r="D21" s="32"/>
      <c r="E21" s="25" t="s">
        <v>33</v>
      </c>
      <c r="F21" s="32"/>
      <c r="G21" s="32"/>
      <c r="H21" s="32"/>
      <c r="I21" s="2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hidden="1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hidden="1" customHeight="1">
      <c r="A23" s="32"/>
      <c r="B23" s="33"/>
      <c r="C23" s="32"/>
      <c r="D23" s="27" t="s">
        <v>35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hidden="1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hidden="1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hidden="1" customHeight="1">
      <c r="A26" s="32"/>
      <c r="B26" s="33"/>
      <c r="C26" s="32"/>
      <c r="D26" s="27" t="s">
        <v>37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hidden="1" customHeight="1">
      <c r="A27" s="94"/>
      <c r="B27" s="95"/>
      <c r="C27" s="94"/>
      <c r="D27" s="94"/>
      <c r="E27" s="234" t="s">
        <v>1</v>
      </c>
      <c r="F27" s="234"/>
      <c r="G27" s="234"/>
      <c r="H27" s="23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hidden="1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hidden="1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hidden="1" customHeight="1">
      <c r="A30" s="32"/>
      <c r="B30" s="33"/>
      <c r="C30" s="32"/>
      <c r="D30" s="97" t="s">
        <v>38</v>
      </c>
      <c r="E30" s="32"/>
      <c r="F30" s="32"/>
      <c r="G30" s="32"/>
      <c r="H30" s="32"/>
      <c r="I30" s="32"/>
      <c r="J30" s="71">
        <f>ROUND(J123,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hidden="1" customHeight="1">
      <c r="A32" s="32"/>
      <c r="B32" s="33"/>
      <c r="C32" s="32"/>
      <c r="D32" s="32"/>
      <c r="E32" s="32"/>
      <c r="F32" s="36" t="s">
        <v>40</v>
      </c>
      <c r="G32" s="32"/>
      <c r="H32" s="32"/>
      <c r="I32" s="36" t="s">
        <v>39</v>
      </c>
      <c r="J32" s="36" t="s">
        <v>41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hidden="1" customHeight="1">
      <c r="A33" s="32"/>
      <c r="B33" s="33"/>
      <c r="C33" s="32"/>
      <c r="D33" s="98" t="s">
        <v>42</v>
      </c>
      <c r="E33" s="27" t="s">
        <v>43</v>
      </c>
      <c r="F33" s="99">
        <f>ROUND((SUM(BE123:BE153)),  2)</f>
        <v>0</v>
      </c>
      <c r="G33" s="32"/>
      <c r="H33" s="32"/>
      <c r="I33" s="100">
        <v>0.21</v>
      </c>
      <c r="J33" s="99">
        <f>ROUND(((SUM(BE123:BE153))*I33),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27" t="s">
        <v>44</v>
      </c>
      <c r="F34" s="99">
        <f>ROUND((SUM(BF123:BF153)),  2)</f>
        <v>0</v>
      </c>
      <c r="G34" s="32"/>
      <c r="H34" s="32"/>
      <c r="I34" s="100">
        <v>0.15</v>
      </c>
      <c r="J34" s="99">
        <f>ROUND(((SUM(BF123:BF153))*I34),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45</v>
      </c>
      <c r="F35" s="99">
        <f>ROUND((SUM(BG123:BG153)),  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46</v>
      </c>
      <c r="F36" s="99">
        <f>ROUND((SUM(BH123:BH153)),  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47</v>
      </c>
      <c r="F37" s="99">
        <f>ROUND((SUM(BI123:BI153)),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hidden="1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hidden="1" customHeight="1">
      <c r="A39" s="32"/>
      <c r="B39" s="33"/>
      <c r="C39" s="101"/>
      <c r="D39" s="102" t="s">
        <v>48</v>
      </c>
      <c r="E39" s="60"/>
      <c r="F39" s="60"/>
      <c r="G39" s="103" t="s">
        <v>49</v>
      </c>
      <c r="H39" s="104" t="s">
        <v>50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hidden="1" customHeight="1">
      <c r="B41" s="20"/>
      <c r="L41" s="20"/>
    </row>
    <row r="42" spans="1:31" s="1" customFormat="1" ht="14.45" hidden="1" customHeight="1">
      <c r="B42" s="20"/>
      <c r="L42" s="20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1:31" hidden="1">
      <c r="B51" s="20"/>
      <c r="L51" s="20"/>
    </row>
    <row r="52" spans="1:31" hidden="1">
      <c r="B52" s="20"/>
      <c r="L52" s="20"/>
    </row>
    <row r="53" spans="1:31" hidden="1">
      <c r="B53" s="20"/>
      <c r="L53" s="20"/>
    </row>
    <row r="54" spans="1:31" hidden="1">
      <c r="B54" s="20"/>
      <c r="L54" s="20"/>
    </row>
    <row r="55" spans="1:31" hidden="1">
      <c r="B55" s="20"/>
      <c r="L55" s="20"/>
    </row>
    <row r="56" spans="1:31" hidden="1">
      <c r="B56" s="20"/>
      <c r="L56" s="20"/>
    </row>
    <row r="57" spans="1:31" hidden="1">
      <c r="B57" s="20"/>
      <c r="L57" s="20"/>
    </row>
    <row r="58" spans="1:31" hidden="1">
      <c r="B58" s="20"/>
      <c r="L58" s="20"/>
    </row>
    <row r="59" spans="1:31" hidden="1">
      <c r="B59" s="20"/>
      <c r="L59" s="20"/>
    </row>
    <row r="60" spans="1:31" hidden="1">
      <c r="B60" s="20"/>
      <c r="L60" s="20"/>
    </row>
    <row r="61" spans="1:31" s="2" customFormat="1" ht="12.75" hidden="1">
      <c r="A61" s="32"/>
      <c r="B61" s="33"/>
      <c r="C61" s="32"/>
      <c r="D61" s="45" t="s">
        <v>53</v>
      </c>
      <c r="E61" s="35"/>
      <c r="F61" s="107" t="s">
        <v>54</v>
      </c>
      <c r="G61" s="45" t="s">
        <v>53</v>
      </c>
      <c r="H61" s="35"/>
      <c r="I61" s="35"/>
      <c r="J61" s="108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idden="1">
      <c r="B62" s="20"/>
      <c r="L62" s="20"/>
    </row>
    <row r="63" spans="1:31" hidden="1">
      <c r="B63" s="20"/>
      <c r="L63" s="20"/>
    </row>
    <row r="64" spans="1:31" hidden="1">
      <c r="B64" s="20"/>
      <c r="L64" s="20"/>
    </row>
    <row r="65" spans="1:31" s="2" customFormat="1" ht="12.75" hidden="1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idden="1">
      <c r="B66" s="20"/>
      <c r="L66" s="20"/>
    </row>
    <row r="67" spans="1:31" hidden="1">
      <c r="B67" s="20"/>
      <c r="L67" s="20"/>
    </row>
    <row r="68" spans="1:31" hidden="1">
      <c r="B68" s="20"/>
      <c r="L68" s="20"/>
    </row>
    <row r="69" spans="1:31" hidden="1">
      <c r="B69" s="20"/>
      <c r="L69" s="20"/>
    </row>
    <row r="70" spans="1:31" hidden="1">
      <c r="B70" s="20"/>
      <c r="L70" s="20"/>
    </row>
    <row r="71" spans="1:31" hidden="1">
      <c r="B71" s="20"/>
      <c r="L71" s="20"/>
    </row>
    <row r="72" spans="1:31" hidden="1">
      <c r="B72" s="20"/>
      <c r="L72" s="20"/>
    </row>
    <row r="73" spans="1:31" hidden="1">
      <c r="B73" s="20"/>
      <c r="L73" s="20"/>
    </row>
    <row r="74" spans="1:31" hidden="1">
      <c r="B74" s="20"/>
      <c r="L74" s="20"/>
    </row>
    <row r="75" spans="1:31" hidden="1">
      <c r="B75" s="20"/>
      <c r="L75" s="20"/>
    </row>
    <row r="76" spans="1:31" s="2" customFormat="1" ht="12.75" hidden="1">
      <c r="A76" s="32"/>
      <c r="B76" s="33"/>
      <c r="C76" s="32"/>
      <c r="D76" s="45" t="s">
        <v>53</v>
      </c>
      <c r="E76" s="35"/>
      <c r="F76" s="107" t="s">
        <v>54</v>
      </c>
      <c r="G76" s="45" t="s">
        <v>53</v>
      </c>
      <c r="H76" s="35"/>
      <c r="I76" s="35"/>
      <c r="J76" s="108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idden="1"/>
    <row r="79" spans="1:31" hidden="1"/>
    <row r="80" spans="1:31" hidden="1"/>
    <row r="81" spans="1:47" s="2" customFormat="1" ht="6.95" hidden="1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98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39" t="str">
        <f>E7</f>
        <v>Oprava vstupního schodiště ve speciální základní škole Králíky</v>
      </c>
      <c r="F85" s="240"/>
      <c r="G85" s="240"/>
      <c r="H85" s="24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96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11" t="str">
        <f>E9</f>
        <v>C - Oprava venkovní zpevněné plochy před schodištěm</v>
      </c>
      <c r="F87" s="238"/>
      <c r="G87" s="238"/>
      <c r="H87" s="23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20</v>
      </c>
      <c r="D89" s="32"/>
      <c r="E89" s="32"/>
      <c r="F89" s="25" t="str">
        <f>F12</f>
        <v>Králíky</v>
      </c>
      <c r="G89" s="32"/>
      <c r="H89" s="32"/>
      <c r="I89" s="27" t="s">
        <v>22</v>
      </c>
      <c r="J89" s="55" t="str">
        <f>IF(J12="","",J12)</f>
        <v>20. 5. 2022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24</v>
      </c>
      <c r="D91" s="32"/>
      <c r="E91" s="32"/>
      <c r="F91" s="25" t="str">
        <f>E15</f>
        <v>Speciální základní škola Králíky</v>
      </c>
      <c r="G91" s="32"/>
      <c r="H91" s="32"/>
      <c r="I91" s="27" t="s">
        <v>31</v>
      </c>
      <c r="J91" s="30" t="str">
        <f>E21</f>
        <v>Ing. Pavel Švestka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35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09" t="s">
        <v>99</v>
      </c>
      <c r="D94" s="101"/>
      <c r="E94" s="101"/>
      <c r="F94" s="101"/>
      <c r="G94" s="101"/>
      <c r="H94" s="101"/>
      <c r="I94" s="101"/>
      <c r="J94" s="110" t="s">
        <v>100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11" t="s">
        <v>101</v>
      </c>
      <c r="D96" s="32"/>
      <c r="E96" s="32"/>
      <c r="F96" s="32"/>
      <c r="G96" s="32"/>
      <c r="H96" s="32"/>
      <c r="I96" s="32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102</v>
      </c>
    </row>
    <row r="97" spans="1:31" s="9" customFormat="1" ht="24.95" hidden="1" customHeight="1">
      <c r="B97" s="112"/>
      <c r="D97" s="113" t="s">
        <v>103</v>
      </c>
      <c r="E97" s="114"/>
      <c r="F97" s="114"/>
      <c r="G97" s="114"/>
      <c r="H97" s="114"/>
      <c r="I97" s="114"/>
      <c r="J97" s="115">
        <f>J124</f>
        <v>0</v>
      </c>
      <c r="L97" s="112"/>
    </row>
    <row r="98" spans="1:31" s="10" customFormat="1" ht="19.899999999999999" hidden="1" customHeight="1">
      <c r="B98" s="116"/>
      <c r="D98" s="117" t="s">
        <v>207</v>
      </c>
      <c r="E98" s="118"/>
      <c r="F98" s="118"/>
      <c r="G98" s="118"/>
      <c r="H98" s="118"/>
      <c r="I98" s="118"/>
      <c r="J98" s="119">
        <f>J125</f>
        <v>0</v>
      </c>
      <c r="L98" s="116"/>
    </row>
    <row r="99" spans="1:31" s="10" customFormat="1" ht="19.899999999999999" hidden="1" customHeight="1">
      <c r="B99" s="116"/>
      <c r="D99" s="117" t="s">
        <v>210</v>
      </c>
      <c r="E99" s="118"/>
      <c r="F99" s="118"/>
      <c r="G99" s="118"/>
      <c r="H99" s="118"/>
      <c r="I99" s="118"/>
      <c r="J99" s="119">
        <f>J133</f>
        <v>0</v>
      </c>
      <c r="L99" s="116"/>
    </row>
    <row r="100" spans="1:31" s="10" customFormat="1" ht="19.899999999999999" hidden="1" customHeight="1">
      <c r="B100" s="116"/>
      <c r="D100" s="117" t="s">
        <v>358</v>
      </c>
      <c r="E100" s="118"/>
      <c r="F100" s="118"/>
      <c r="G100" s="118"/>
      <c r="H100" s="118"/>
      <c r="I100" s="118"/>
      <c r="J100" s="119">
        <f>J137</f>
        <v>0</v>
      </c>
      <c r="L100" s="116"/>
    </row>
    <row r="101" spans="1:31" s="10" customFormat="1" ht="19.899999999999999" hidden="1" customHeight="1">
      <c r="B101" s="116"/>
      <c r="D101" s="117" t="s">
        <v>104</v>
      </c>
      <c r="E101" s="118"/>
      <c r="F101" s="118"/>
      <c r="G101" s="118"/>
      <c r="H101" s="118"/>
      <c r="I101" s="118"/>
      <c r="J101" s="119">
        <f>J142</f>
        <v>0</v>
      </c>
      <c r="L101" s="116"/>
    </row>
    <row r="102" spans="1:31" s="10" customFormat="1" ht="19.899999999999999" hidden="1" customHeight="1">
      <c r="B102" s="116"/>
      <c r="D102" s="117" t="s">
        <v>105</v>
      </c>
      <c r="E102" s="118"/>
      <c r="F102" s="118"/>
      <c r="G102" s="118"/>
      <c r="H102" s="118"/>
      <c r="I102" s="118"/>
      <c r="J102" s="119">
        <f>J147</f>
        <v>0</v>
      </c>
      <c r="L102" s="116"/>
    </row>
    <row r="103" spans="1:31" s="10" customFormat="1" ht="19.899999999999999" hidden="1" customHeight="1">
      <c r="B103" s="116"/>
      <c r="D103" s="117" t="s">
        <v>212</v>
      </c>
      <c r="E103" s="118"/>
      <c r="F103" s="118"/>
      <c r="G103" s="118"/>
      <c r="H103" s="118"/>
      <c r="I103" s="118"/>
      <c r="J103" s="119">
        <f>J152</f>
        <v>0</v>
      </c>
      <c r="L103" s="116"/>
    </row>
    <row r="104" spans="1:31" s="2" customFormat="1" ht="21.75" hidden="1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hidden="1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hidden="1"/>
    <row r="107" spans="1:31" hidden="1"/>
    <row r="108" spans="1:31" hidden="1"/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109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39" t="str">
        <f>E7</f>
        <v>Oprava vstupního schodiště ve speciální základní škole Králíky</v>
      </c>
      <c r="F113" s="240"/>
      <c r="G113" s="240"/>
      <c r="H113" s="240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96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11" t="str">
        <f>E9</f>
        <v>C - Oprava venkovní zpevněné plochy před schodištěm</v>
      </c>
      <c r="F115" s="238"/>
      <c r="G115" s="238"/>
      <c r="H115" s="238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>
      <c r="A117" s="32"/>
      <c r="B117" s="33"/>
      <c r="C117" s="27" t="s">
        <v>20</v>
      </c>
      <c r="D117" s="32"/>
      <c r="E117" s="32"/>
      <c r="F117" s="25" t="str">
        <f>F12</f>
        <v>Králíky</v>
      </c>
      <c r="G117" s="32"/>
      <c r="H117" s="32"/>
      <c r="I117" s="27" t="s">
        <v>22</v>
      </c>
      <c r="J117" s="55" t="str">
        <f>IF(J12="","",J12)</f>
        <v>20. 5. 2022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24</v>
      </c>
      <c r="D119" s="32"/>
      <c r="E119" s="32"/>
      <c r="F119" s="25" t="str">
        <f>E15</f>
        <v>Speciální základní škola Králíky</v>
      </c>
      <c r="G119" s="32"/>
      <c r="H119" s="32"/>
      <c r="I119" s="27" t="s">
        <v>31</v>
      </c>
      <c r="J119" s="30" t="str">
        <f>E21</f>
        <v>Ing. Pavel Švestka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" customHeight="1">
      <c r="A120" s="32"/>
      <c r="B120" s="33"/>
      <c r="C120" s="27" t="s">
        <v>29</v>
      </c>
      <c r="D120" s="32"/>
      <c r="E120" s="32"/>
      <c r="F120" s="25" t="str">
        <f>IF(E18="","",E18)</f>
        <v>Vyplň údaj</v>
      </c>
      <c r="G120" s="32"/>
      <c r="H120" s="32"/>
      <c r="I120" s="27" t="s">
        <v>35</v>
      </c>
      <c r="J120" s="30" t="str">
        <f>E24</f>
        <v xml:space="preserve"> 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>
      <c r="A122" s="120"/>
      <c r="B122" s="121"/>
      <c r="C122" s="122" t="s">
        <v>110</v>
      </c>
      <c r="D122" s="123" t="s">
        <v>63</v>
      </c>
      <c r="E122" s="123" t="s">
        <v>59</v>
      </c>
      <c r="F122" s="123" t="s">
        <v>60</v>
      </c>
      <c r="G122" s="123" t="s">
        <v>111</v>
      </c>
      <c r="H122" s="123" t="s">
        <v>112</v>
      </c>
      <c r="I122" s="123" t="s">
        <v>113</v>
      </c>
      <c r="J122" s="124" t="s">
        <v>100</v>
      </c>
      <c r="K122" s="125" t="s">
        <v>114</v>
      </c>
      <c r="L122" s="126"/>
      <c r="M122" s="62" t="s">
        <v>1</v>
      </c>
      <c r="N122" s="63" t="s">
        <v>42</v>
      </c>
      <c r="O122" s="63" t="s">
        <v>115</v>
      </c>
      <c r="P122" s="63" t="s">
        <v>116</v>
      </c>
      <c r="Q122" s="63" t="s">
        <v>117</v>
      </c>
      <c r="R122" s="63" t="s">
        <v>118</v>
      </c>
      <c r="S122" s="63" t="s">
        <v>119</v>
      </c>
      <c r="T122" s="64" t="s">
        <v>120</v>
      </c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</row>
    <row r="123" spans="1:65" s="2" customFormat="1" ht="22.9" customHeight="1">
      <c r="A123" s="32"/>
      <c r="B123" s="33"/>
      <c r="C123" s="69" t="s">
        <v>121</v>
      </c>
      <c r="D123" s="32"/>
      <c r="E123" s="32"/>
      <c r="F123" s="32"/>
      <c r="G123" s="32"/>
      <c r="H123" s="32"/>
      <c r="I123" s="32"/>
      <c r="J123" s="127">
        <f>BK123</f>
        <v>0</v>
      </c>
      <c r="K123" s="32"/>
      <c r="L123" s="33"/>
      <c r="M123" s="65"/>
      <c r="N123" s="56"/>
      <c r="O123" s="66"/>
      <c r="P123" s="128">
        <f>P124</f>
        <v>0</v>
      </c>
      <c r="Q123" s="66"/>
      <c r="R123" s="128">
        <f>R124</f>
        <v>3.4113399999999996</v>
      </c>
      <c r="S123" s="66"/>
      <c r="T123" s="129">
        <f>T124</f>
        <v>13.002500000000001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77</v>
      </c>
      <c r="AU123" s="17" t="s">
        <v>102</v>
      </c>
      <c r="BK123" s="130">
        <f>BK124</f>
        <v>0</v>
      </c>
    </row>
    <row r="124" spans="1:65" s="12" customFormat="1" ht="25.9" customHeight="1">
      <c r="B124" s="131"/>
      <c r="D124" s="132" t="s">
        <v>77</v>
      </c>
      <c r="E124" s="133" t="s">
        <v>122</v>
      </c>
      <c r="F124" s="133" t="s">
        <v>123</v>
      </c>
      <c r="I124" s="134"/>
      <c r="J124" s="135">
        <f>BK124</f>
        <v>0</v>
      </c>
      <c r="L124" s="131"/>
      <c r="M124" s="136"/>
      <c r="N124" s="137"/>
      <c r="O124" s="137"/>
      <c r="P124" s="138">
        <f>P125+P133+P137+P142+P147+P152</f>
        <v>0</v>
      </c>
      <c r="Q124" s="137"/>
      <c r="R124" s="138">
        <f>R125+R133+R137+R142+R147+R152</f>
        <v>3.4113399999999996</v>
      </c>
      <c r="S124" s="137"/>
      <c r="T124" s="139">
        <f>T125+T133+T137+T142+T147+T152</f>
        <v>13.002500000000001</v>
      </c>
      <c r="AR124" s="132" t="s">
        <v>86</v>
      </c>
      <c r="AT124" s="140" t="s">
        <v>77</v>
      </c>
      <c r="AU124" s="140" t="s">
        <v>78</v>
      </c>
      <c r="AY124" s="132" t="s">
        <v>124</v>
      </c>
      <c r="BK124" s="141">
        <f>BK125+BK133+BK137+BK142+BK147+BK152</f>
        <v>0</v>
      </c>
    </row>
    <row r="125" spans="1:65" s="12" customFormat="1" ht="22.9" customHeight="1">
      <c r="B125" s="131"/>
      <c r="D125" s="132" t="s">
        <v>77</v>
      </c>
      <c r="E125" s="142" t="s">
        <v>86</v>
      </c>
      <c r="F125" s="142" t="s">
        <v>217</v>
      </c>
      <c r="I125" s="134"/>
      <c r="J125" s="143">
        <f>BK125</f>
        <v>0</v>
      </c>
      <c r="L125" s="131"/>
      <c r="M125" s="136"/>
      <c r="N125" s="137"/>
      <c r="O125" s="137"/>
      <c r="P125" s="138">
        <f>SUM(P126:P132)</f>
        <v>0</v>
      </c>
      <c r="Q125" s="137"/>
      <c r="R125" s="138">
        <f>SUM(R126:R132)</f>
        <v>0</v>
      </c>
      <c r="S125" s="137"/>
      <c r="T125" s="139">
        <f>SUM(T126:T132)</f>
        <v>13.002500000000001</v>
      </c>
      <c r="AR125" s="132" t="s">
        <v>86</v>
      </c>
      <c r="AT125" s="140" t="s">
        <v>77</v>
      </c>
      <c r="AU125" s="140" t="s">
        <v>86</v>
      </c>
      <c r="AY125" s="132" t="s">
        <v>124</v>
      </c>
      <c r="BK125" s="141">
        <f>SUM(BK126:BK132)</f>
        <v>0</v>
      </c>
    </row>
    <row r="126" spans="1:65" s="2" customFormat="1" ht="24.2" customHeight="1">
      <c r="A126" s="32"/>
      <c r="B126" s="144"/>
      <c r="C126" s="145" t="s">
        <v>86</v>
      </c>
      <c r="D126" s="145" t="s">
        <v>127</v>
      </c>
      <c r="E126" s="146" t="s">
        <v>359</v>
      </c>
      <c r="F126" s="147" t="s">
        <v>360</v>
      </c>
      <c r="G126" s="148" t="s">
        <v>161</v>
      </c>
      <c r="H126" s="149">
        <v>4</v>
      </c>
      <c r="I126" s="150"/>
      <c r="J126" s="151">
        <f>ROUND(I126*H126,2)</f>
        <v>0</v>
      </c>
      <c r="K126" s="152"/>
      <c r="L126" s="33"/>
      <c r="M126" s="153" t="s">
        <v>1</v>
      </c>
      <c r="N126" s="154" t="s">
        <v>43</v>
      </c>
      <c r="O126" s="58"/>
      <c r="P126" s="155">
        <f>O126*H126</f>
        <v>0</v>
      </c>
      <c r="Q126" s="155">
        <v>0</v>
      </c>
      <c r="R126" s="155">
        <f>Q126*H126</f>
        <v>0</v>
      </c>
      <c r="S126" s="155">
        <v>0.255</v>
      </c>
      <c r="T126" s="156">
        <f>S126*H126</f>
        <v>1.02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7" t="s">
        <v>131</v>
      </c>
      <c r="AT126" s="157" t="s">
        <v>127</v>
      </c>
      <c r="AU126" s="157" t="s">
        <v>88</v>
      </c>
      <c r="AY126" s="17" t="s">
        <v>124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7" t="s">
        <v>86</v>
      </c>
      <c r="BK126" s="158">
        <f>ROUND(I126*H126,2)</f>
        <v>0</v>
      </c>
      <c r="BL126" s="17" t="s">
        <v>131</v>
      </c>
      <c r="BM126" s="157" t="s">
        <v>361</v>
      </c>
    </row>
    <row r="127" spans="1:65" s="2" customFormat="1" ht="24.2" customHeight="1">
      <c r="A127" s="32"/>
      <c r="B127" s="144"/>
      <c r="C127" s="145" t="s">
        <v>88</v>
      </c>
      <c r="D127" s="145" t="s">
        <v>127</v>
      </c>
      <c r="E127" s="146" t="s">
        <v>362</v>
      </c>
      <c r="F127" s="147" t="s">
        <v>363</v>
      </c>
      <c r="G127" s="148" t="s">
        <v>161</v>
      </c>
      <c r="H127" s="149">
        <v>7.7</v>
      </c>
      <c r="I127" s="150"/>
      <c r="J127" s="151">
        <f>ROUND(I127*H127,2)</f>
        <v>0</v>
      </c>
      <c r="K127" s="152"/>
      <c r="L127" s="33"/>
      <c r="M127" s="153" t="s">
        <v>1</v>
      </c>
      <c r="N127" s="154" t="s">
        <v>43</v>
      </c>
      <c r="O127" s="58"/>
      <c r="P127" s="155">
        <f>O127*H127</f>
        <v>0</v>
      </c>
      <c r="Q127" s="155">
        <v>0</v>
      </c>
      <c r="R127" s="155">
        <f>Q127*H127</f>
        <v>0</v>
      </c>
      <c r="S127" s="155">
        <v>0.32500000000000001</v>
      </c>
      <c r="T127" s="156">
        <f>S127*H127</f>
        <v>2.5024999999999999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7" t="s">
        <v>131</v>
      </c>
      <c r="AT127" s="157" t="s">
        <v>127</v>
      </c>
      <c r="AU127" s="157" t="s">
        <v>88</v>
      </c>
      <c r="AY127" s="17" t="s">
        <v>124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7" t="s">
        <v>86</v>
      </c>
      <c r="BK127" s="158">
        <f>ROUND(I127*H127,2)</f>
        <v>0</v>
      </c>
      <c r="BL127" s="17" t="s">
        <v>131</v>
      </c>
      <c r="BM127" s="157" t="s">
        <v>364</v>
      </c>
    </row>
    <row r="128" spans="1:65" s="13" customFormat="1">
      <c r="B128" s="159"/>
      <c r="D128" s="160" t="s">
        <v>133</v>
      </c>
      <c r="E128" s="161" t="s">
        <v>1</v>
      </c>
      <c r="F128" s="162" t="s">
        <v>365</v>
      </c>
      <c r="H128" s="161" t="s">
        <v>1</v>
      </c>
      <c r="I128" s="163"/>
      <c r="L128" s="159"/>
      <c r="M128" s="164"/>
      <c r="N128" s="165"/>
      <c r="O128" s="165"/>
      <c r="P128" s="165"/>
      <c r="Q128" s="165"/>
      <c r="R128" s="165"/>
      <c r="S128" s="165"/>
      <c r="T128" s="166"/>
      <c r="AT128" s="161" t="s">
        <v>133</v>
      </c>
      <c r="AU128" s="161" t="s">
        <v>88</v>
      </c>
      <c r="AV128" s="13" t="s">
        <v>86</v>
      </c>
      <c r="AW128" s="13" t="s">
        <v>34</v>
      </c>
      <c r="AX128" s="13" t="s">
        <v>78</v>
      </c>
      <c r="AY128" s="161" t="s">
        <v>124</v>
      </c>
    </row>
    <row r="129" spans="1:65" s="14" customFormat="1">
      <c r="B129" s="167"/>
      <c r="D129" s="160" t="s">
        <v>133</v>
      </c>
      <c r="E129" s="168" t="s">
        <v>1</v>
      </c>
      <c r="F129" s="169" t="s">
        <v>366</v>
      </c>
      <c r="H129" s="170">
        <v>7.7</v>
      </c>
      <c r="I129" s="171"/>
      <c r="L129" s="167"/>
      <c r="M129" s="172"/>
      <c r="N129" s="173"/>
      <c r="O129" s="173"/>
      <c r="P129" s="173"/>
      <c r="Q129" s="173"/>
      <c r="R129" s="173"/>
      <c r="S129" s="173"/>
      <c r="T129" s="174"/>
      <c r="AT129" s="168" t="s">
        <v>133</v>
      </c>
      <c r="AU129" s="168" t="s">
        <v>88</v>
      </c>
      <c r="AV129" s="14" t="s">
        <v>88</v>
      </c>
      <c r="AW129" s="14" t="s">
        <v>34</v>
      </c>
      <c r="AX129" s="14" t="s">
        <v>86</v>
      </c>
      <c r="AY129" s="168" t="s">
        <v>124</v>
      </c>
    </row>
    <row r="130" spans="1:65" s="2" customFormat="1" ht="24.2" customHeight="1">
      <c r="A130" s="32"/>
      <c r="B130" s="144"/>
      <c r="C130" s="145" t="s">
        <v>144</v>
      </c>
      <c r="D130" s="145" t="s">
        <v>127</v>
      </c>
      <c r="E130" s="146" t="s">
        <v>225</v>
      </c>
      <c r="F130" s="147" t="s">
        <v>226</v>
      </c>
      <c r="G130" s="148" t="s">
        <v>161</v>
      </c>
      <c r="H130" s="149">
        <v>30</v>
      </c>
      <c r="I130" s="150"/>
      <c r="J130" s="151">
        <f>ROUND(I130*H130,2)</f>
        <v>0</v>
      </c>
      <c r="K130" s="152"/>
      <c r="L130" s="33"/>
      <c r="M130" s="153" t="s">
        <v>1</v>
      </c>
      <c r="N130" s="154" t="s">
        <v>43</v>
      </c>
      <c r="O130" s="58"/>
      <c r="P130" s="155">
        <f>O130*H130</f>
        <v>0</v>
      </c>
      <c r="Q130" s="155">
        <v>0</v>
      </c>
      <c r="R130" s="155">
        <f>Q130*H130</f>
        <v>0</v>
      </c>
      <c r="S130" s="155">
        <v>0.316</v>
      </c>
      <c r="T130" s="156">
        <f>S130*H130</f>
        <v>9.48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7" t="s">
        <v>131</v>
      </c>
      <c r="AT130" s="157" t="s">
        <v>127</v>
      </c>
      <c r="AU130" s="157" t="s">
        <v>88</v>
      </c>
      <c r="AY130" s="17" t="s">
        <v>124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7" t="s">
        <v>86</v>
      </c>
      <c r="BK130" s="158">
        <f>ROUND(I130*H130,2)</f>
        <v>0</v>
      </c>
      <c r="BL130" s="17" t="s">
        <v>131</v>
      </c>
      <c r="BM130" s="157" t="s">
        <v>367</v>
      </c>
    </row>
    <row r="131" spans="1:65" s="2" customFormat="1" ht="24.2" customHeight="1">
      <c r="A131" s="32"/>
      <c r="B131" s="144"/>
      <c r="C131" s="145" t="s">
        <v>131</v>
      </c>
      <c r="D131" s="145" t="s">
        <v>127</v>
      </c>
      <c r="E131" s="146" t="s">
        <v>368</v>
      </c>
      <c r="F131" s="147" t="s">
        <v>369</v>
      </c>
      <c r="G131" s="148" t="s">
        <v>130</v>
      </c>
      <c r="H131" s="149">
        <v>13.2</v>
      </c>
      <c r="I131" s="150"/>
      <c r="J131" s="151">
        <f>ROUND(I131*H131,2)</f>
        <v>0</v>
      </c>
      <c r="K131" s="152"/>
      <c r="L131" s="33"/>
      <c r="M131" s="153" t="s">
        <v>1</v>
      </c>
      <c r="N131" s="154" t="s">
        <v>43</v>
      </c>
      <c r="O131" s="58"/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7" t="s">
        <v>131</v>
      </c>
      <c r="AT131" s="157" t="s">
        <v>127</v>
      </c>
      <c r="AU131" s="157" t="s">
        <v>88</v>
      </c>
      <c r="AY131" s="17" t="s">
        <v>124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7" t="s">
        <v>86</v>
      </c>
      <c r="BK131" s="158">
        <f>ROUND(I131*H131,2)</f>
        <v>0</v>
      </c>
      <c r="BL131" s="17" t="s">
        <v>131</v>
      </c>
      <c r="BM131" s="157" t="s">
        <v>370</v>
      </c>
    </row>
    <row r="132" spans="1:65" s="14" customFormat="1">
      <c r="B132" s="167"/>
      <c r="D132" s="160" t="s">
        <v>133</v>
      </c>
      <c r="E132" s="168" t="s">
        <v>1</v>
      </c>
      <c r="F132" s="169" t="s">
        <v>371</v>
      </c>
      <c r="H132" s="170">
        <v>13.2</v>
      </c>
      <c r="I132" s="171"/>
      <c r="L132" s="167"/>
      <c r="M132" s="172"/>
      <c r="N132" s="173"/>
      <c r="O132" s="173"/>
      <c r="P132" s="173"/>
      <c r="Q132" s="173"/>
      <c r="R132" s="173"/>
      <c r="S132" s="173"/>
      <c r="T132" s="174"/>
      <c r="AT132" s="168" t="s">
        <v>133</v>
      </c>
      <c r="AU132" s="168" t="s">
        <v>88</v>
      </c>
      <c r="AV132" s="14" t="s">
        <v>88</v>
      </c>
      <c r="AW132" s="14" t="s">
        <v>34</v>
      </c>
      <c r="AX132" s="14" t="s">
        <v>86</v>
      </c>
      <c r="AY132" s="168" t="s">
        <v>124</v>
      </c>
    </row>
    <row r="133" spans="1:65" s="12" customFormat="1" ht="22.9" customHeight="1">
      <c r="B133" s="131"/>
      <c r="D133" s="132" t="s">
        <v>77</v>
      </c>
      <c r="E133" s="142" t="s">
        <v>158</v>
      </c>
      <c r="F133" s="142" t="s">
        <v>277</v>
      </c>
      <c r="I133" s="134"/>
      <c r="J133" s="143">
        <f>BK133</f>
        <v>0</v>
      </c>
      <c r="L133" s="131"/>
      <c r="M133" s="136"/>
      <c r="N133" s="137"/>
      <c r="O133" s="137"/>
      <c r="P133" s="138">
        <f>SUM(P134:P136)</f>
        <v>0</v>
      </c>
      <c r="Q133" s="137"/>
      <c r="R133" s="138">
        <f>SUM(R134:R136)</f>
        <v>0</v>
      </c>
      <c r="S133" s="137"/>
      <c r="T133" s="139">
        <f>SUM(T134:T136)</f>
        <v>0</v>
      </c>
      <c r="AR133" s="132" t="s">
        <v>86</v>
      </c>
      <c r="AT133" s="140" t="s">
        <v>77</v>
      </c>
      <c r="AU133" s="140" t="s">
        <v>86</v>
      </c>
      <c r="AY133" s="132" t="s">
        <v>124</v>
      </c>
      <c r="BK133" s="141">
        <f>SUM(BK134:BK136)</f>
        <v>0</v>
      </c>
    </row>
    <row r="134" spans="1:65" s="2" customFormat="1" ht="14.45" customHeight="1">
      <c r="A134" s="32"/>
      <c r="B134" s="144"/>
      <c r="C134" s="145" t="s">
        <v>158</v>
      </c>
      <c r="D134" s="145" t="s">
        <v>127</v>
      </c>
      <c r="E134" s="146" t="s">
        <v>372</v>
      </c>
      <c r="F134" s="147" t="s">
        <v>373</v>
      </c>
      <c r="G134" s="148" t="s">
        <v>161</v>
      </c>
      <c r="H134" s="149">
        <v>44</v>
      </c>
      <c r="I134" s="150"/>
      <c r="J134" s="151">
        <f>ROUND(I134*H134,2)</f>
        <v>0</v>
      </c>
      <c r="K134" s="152"/>
      <c r="L134" s="33"/>
      <c r="M134" s="153" t="s">
        <v>1</v>
      </c>
      <c r="N134" s="154" t="s">
        <v>43</v>
      </c>
      <c r="O134" s="58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7" t="s">
        <v>131</v>
      </c>
      <c r="AT134" s="157" t="s">
        <v>127</v>
      </c>
      <c r="AU134" s="157" t="s">
        <v>88</v>
      </c>
      <c r="AY134" s="17" t="s">
        <v>124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7" t="s">
        <v>86</v>
      </c>
      <c r="BK134" s="158">
        <f>ROUND(I134*H134,2)</f>
        <v>0</v>
      </c>
      <c r="BL134" s="17" t="s">
        <v>131</v>
      </c>
      <c r="BM134" s="157" t="s">
        <v>374</v>
      </c>
    </row>
    <row r="135" spans="1:65" s="2" customFormat="1" ht="24.2" customHeight="1">
      <c r="A135" s="32"/>
      <c r="B135" s="144"/>
      <c r="C135" s="145" t="s">
        <v>164</v>
      </c>
      <c r="D135" s="145" t="s">
        <v>127</v>
      </c>
      <c r="E135" s="146" t="s">
        <v>375</v>
      </c>
      <c r="F135" s="147" t="s">
        <v>376</v>
      </c>
      <c r="G135" s="148" t="s">
        <v>161</v>
      </c>
      <c r="H135" s="149">
        <v>44</v>
      </c>
      <c r="I135" s="150"/>
      <c r="J135" s="151">
        <f>ROUND(I135*H135,2)</f>
        <v>0</v>
      </c>
      <c r="K135" s="152"/>
      <c r="L135" s="33"/>
      <c r="M135" s="153" t="s">
        <v>1</v>
      </c>
      <c r="N135" s="154" t="s">
        <v>43</v>
      </c>
      <c r="O135" s="58"/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7" t="s">
        <v>131</v>
      </c>
      <c r="AT135" s="157" t="s">
        <v>127</v>
      </c>
      <c r="AU135" s="157" t="s">
        <v>88</v>
      </c>
      <c r="AY135" s="17" t="s">
        <v>124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7" t="s">
        <v>86</v>
      </c>
      <c r="BK135" s="158">
        <f>ROUND(I135*H135,2)</f>
        <v>0</v>
      </c>
      <c r="BL135" s="17" t="s">
        <v>131</v>
      </c>
      <c r="BM135" s="157" t="s">
        <v>377</v>
      </c>
    </row>
    <row r="136" spans="1:65" s="2" customFormat="1" ht="24.2" customHeight="1">
      <c r="A136" s="32"/>
      <c r="B136" s="144"/>
      <c r="C136" s="145" t="s">
        <v>168</v>
      </c>
      <c r="D136" s="145" t="s">
        <v>127</v>
      </c>
      <c r="E136" s="146" t="s">
        <v>378</v>
      </c>
      <c r="F136" s="147" t="s">
        <v>379</v>
      </c>
      <c r="G136" s="148" t="s">
        <v>161</v>
      </c>
      <c r="H136" s="149">
        <v>44</v>
      </c>
      <c r="I136" s="150"/>
      <c r="J136" s="151">
        <f>ROUND(I136*H136,2)</f>
        <v>0</v>
      </c>
      <c r="K136" s="152"/>
      <c r="L136" s="33"/>
      <c r="M136" s="153" t="s">
        <v>1</v>
      </c>
      <c r="N136" s="154" t="s">
        <v>43</v>
      </c>
      <c r="O136" s="58"/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7" t="s">
        <v>131</v>
      </c>
      <c r="AT136" s="157" t="s">
        <v>127</v>
      </c>
      <c r="AU136" s="157" t="s">
        <v>88</v>
      </c>
      <c r="AY136" s="17" t="s">
        <v>124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7" t="s">
        <v>86</v>
      </c>
      <c r="BK136" s="158">
        <f>ROUND(I136*H136,2)</f>
        <v>0</v>
      </c>
      <c r="BL136" s="17" t="s">
        <v>131</v>
      </c>
      <c r="BM136" s="157" t="s">
        <v>380</v>
      </c>
    </row>
    <row r="137" spans="1:65" s="12" customFormat="1" ht="22.9" customHeight="1">
      <c r="B137" s="131"/>
      <c r="D137" s="132" t="s">
        <v>77</v>
      </c>
      <c r="E137" s="142" t="s">
        <v>174</v>
      </c>
      <c r="F137" s="142" t="s">
        <v>381</v>
      </c>
      <c r="I137" s="134"/>
      <c r="J137" s="143">
        <f>BK137</f>
        <v>0</v>
      </c>
      <c r="L137" s="131"/>
      <c r="M137" s="136"/>
      <c r="N137" s="137"/>
      <c r="O137" s="137"/>
      <c r="P137" s="138">
        <f>SUM(P138:P141)</f>
        <v>0</v>
      </c>
      <c r="Q137" s="137"/>
      <c r="R137" s="138">
        <f>SUM(R138:R141)</f>
        <v>4.3229999999999998E-2</v>
      </c>
      <c r="S137" s="137"/>
      <c r="T137" s="139">
        <f>SUM(T138:T141)</f>
        <v>0</v>
      </c>
      <c r="AR137" s="132" t="s">
        <v>86</v>
      </c>
      <c r="AT137" s="140" t="s">
        <v>77</v>
      </c>
      <c r="AU137" s="140" t="s">
        <v>86</v>
      </c>
      <c r="AY137" s="132" t="s">
        <v>124</v>
      </c>
      <c r="BK137" s="141">
        <f>SUM(BK138:BK141)</f>
        <v>0</v>
      </c>
    </row>
    <row r="138" spans="1:65" s="2" customFormat="1" ht="24.2" customHeight="1">
      <c r="A138" s="32"/>
      <c r="B138" s="144"/>
      <c r="C138" s="145" t="s">
        <v>174</v>
      </c>
      <c r="D138" s="145" t="s">
        <v>127</v>
      </c>
      <c r="E138" s="146" t="s">
        <v>382</v>
      </c>
      <c r="F138" s="147" t="s">
        <v>383</v>
      </c>
      <c r="G138" s="148" t="s">
        <v>223</v>
      </c>
      <c r="H138" s="149">
        <v>1</v>
      </c>
      <c r="I138" s="150"/>
      <c r="J138" s="151">
        <f>ROUND(I138*H138,2)</f>
        <v>0</v>
      </c>
      <c r="K138" s="152"/>
      <c r="L138" s="33"/>
      <c r="M138" s="153" t="s">
        <v>1</v>
      </c>
      <c r="N138" s="154" t="s">
        <v>43</v>
      </c>
      <c r="O138" s="58"/>
      <c r="P138" s="155">
        <f>O138*H138</f>
        <v>0</v>
      </c>
      <c r="Q138" s="155">
        <v>5.9800000000000001E-3</v>
      </c>
      <c r="R138" s="155">
        <f>Q138*H138</f>
        <v>5.9800000000000001E-3</v>
      </c>
      <c r="S138" s="155">
        <v>0</v>
      </c>
      <c r="T138" s="15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7" t="s">
        <v>131</v>
      </c>
      <c r="AT138" s="157" t="s">
        <v>127</v>
      </c>
      <c r="AU138" s="157" t="s">
        <v>88</v>
      </c>
      <c r="AY138" s="17" t="s">
        <v>124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7" t="s">
        <v>86</v>
      </c>
      <c r="BK138" s="158">
        <f>ROUND(I138*H138,2)</f>
        <v>0</v>
      </c>
      <c r="BL138" s="17" t="s">
        <v>131</v>
      </c>
      <c r="BM138" s="157" t="s">
        <v>384</v>
      </c>
    </row>
    <row r="139" spans="1:65" s="2" customFormat="1" ht="24.2" customHeight="1">
      <c r="A139" s="32"/>
      <c r="B139" s="144"/>
      <c r="C139" s="145" t="s">
        <v>125</v>
      </c>
      <c r="D139" s="145" t="s">
        <v>127</v>
      </c>
      <c r="E139" s="146" t="s">
        <v>385</v>
      </c>
      <c r="F139" s="147" t="s">
        <v>386</v>
      </c>
      <c r="G139" s="148" t="s">
        <v>223</v>
      </c>
      <c r="H139" s="149">
        <v>3</v>
      </c>
      <c r="I139" s="150"/>
      <c r="J139" s="151">
        <f>ROUND(I139*H139,2)</f>
        <v>0</v>
      </c>
      <c r="K139" s="152"/>
      <c r="L139" s="33"/>
      <c r="M139" s="153" t="s">
        <v>1</v>
      </c>
      <c r="N139" s="154" t="s">
        <v>43</v>
      </c>
      <c r="O139" s="58"/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7" t="s">
        <v>131</v>
      </c>
      <c r="AT139" s="157" t="s">
        <v>127</v>
      </c>
      <c r="AU139" s="157" t="s">
        <v>88</v>
      </c>
      <c r="AY139" s="17" t="s">
        <v>124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7" t="s">
        <v>86</v>
      </c>
      <c r="BK139" s="158">
        <f>ROUND(I139*H139,2)</f>
        <v>0</v>
      </c>
      <c r="BL139" s="17" t="s">
        <v>131</v>
      </c>
      <c r="BM139" s="157" t="s">
        <v>387</v>
      </c>
    </row>
    <row r="140" spans="1:65" s="2" customFormat="1" ht="24.2" customHeight="1">
      <c r="A140" s="32"/>
      <c r="B140" s="144"/>
      <c r="C140" s="145" t="s">
        <v>183</v>
      </c>
      <c r="D140" s="145" t="s">
        <v>127</v>
      </c>
      <c r="E140" s="146" t="s">
        <v>388</v>
      </c>
      <c r="F140" s="147" t="s">
        <v>389</v>
      </c>
      <c r="G140" s="148" t="s">
        <v>223</v>
      </c>
      <c r="H140" s="149">
        <v>1</v>
      </c>
      <c r="I140" s="150"/>
      <c r="J140" s="151">
        <f>ROUND(I140*H140,2)</f>
        <v>0</v>
      </c>
      <c r="K140" s="152"/>
      <c r="L140" s="33"/>
      <c r="M140" s="153" t="s">
        <v>1</v>
      </c>
      <c r="N140" s="154" t="s">
        <v>43</v>
      </c>
      <c r="O140" s="58"/>
      <c r="P140" s="155">
        <f>O140*H140</f>
        <v>0</v>
      </c>
      <c r="Q140" s="155">
        <v>3.7249999999999998E-2</v>
      </c>
      <c r="R140" s="155">
        <f>Q140*H140</f>
        <v>3.7249999999999998E-2</v>
      </c>
      <c r="S140" s="155">
        <v>0</v>
      </c>
      <c r="T140" s="156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7" t="s">
        <v>131</v>
      </c>
      <c r="AT140" s="157" t="s">
        <v>127</v>
      </c>
      <c r="AU140" s="157" t="s">
        <v>88</v>
      </c>
      <c r="AY140" s="17" t="s">
        <v>124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7" t="s">
        <v>86</v>
      </c>
      <c r="BK140" s="158">
        <f>ROUND(I140*H140,2)</f>
        <v>0</v>
      </c>
      <c r="BL140" s="17" t="s">
        <v>131</v>
      </c>
      <c r="BM140" s="157" t="s">
        <v>390</v>
      </c>
    </row>
    <row r="141" spans="1:65" s="2" customFormat="1" ht="24.2" customHeight="1">
      <c r="A141" s="32"/>
      <c r="B141" s="144"/>
      <c r="C141" s="145" t="s">
        <v>191</v>
      </c>
      <c r="D141" s="145" t="s">
        <v>127</v>
      </c>
      <c r="E141" s="146" t="s">
        <v>391</v>
      </c>
      <c r="F141" s="147" t="s">
        <v>392</v>
      </c>
      <c r="G141" s="148" t="s">
        <v>130</v>
      </c>
      <c r="H141" s="149">
        <v>3</v>
      </c>
      <c r="I141" s="150"/>
      <c r="J141" s="151">
        <f>ROUND(I141*H141,2)</f>
        <v>0</v>
      </c>
      <c r="K141" s="152"/>
      <c r="L141" s="33"/>
      <c r="M141" s="153" t="s">
        <v>1</v>
      </c>
      <c r="N141" s="154" t="s">
        <v>43</v>
      </c>
      <c r="O141" s="58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131</v>
      </c>
      <c r="AT141" s="157" t="s">
        <v>127</v>
      </c>
      <c r="AU141" s="157" t="s">
        <v>88</v>
      </c>
      <c r="AY141" s="17" t="s">
        <v>124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7" t="s">
        <v>86</v>
      </c>
      <c r="BK141" s="158">
        <f>ROUND(I141*H141,2)</f>
        <v>0</v>
      </c>
      <c r="BL141" s="17" t="s">
        <v>131</v>
      </c>
      <c r="BM141" s="157" t="s">
        <v>393</v>
      </c>
    </row>
    <row r="142" spans="1:65" s="12" customFormat="1" ht="22.9" customHeight="1">
      <c r="B142" s="131"/>
      <c r="D142" s="132" t="s">
        <v>77</v>
      </c>
      <c r="E142" s="142" t="s">
        <v>125</v>
      </c>
      <c r="F142" s="142" t="s">
        <v>126</v>
      </c>
      <c r="I142" s="134"/>
      <c r="J142" s="143">
        <f>BK142</f>
        <v>0</v>
      </c>
      <c r="L142" s="131"/>
      <c r="M142" s="136"/>
      <c r="N142" s="137"/>
      <c r="O142" s="137"/>
      <c r="P142" s="138">
        <f>SUM(P143:P146)</f>
        <v>0</v>
      </c>
      <c r="Q142" s="137"/>
      <c r="R142" s="138">
        <f>SUM(R143:R146)</f>
        <v>3.3681099999999997</v>
      </c>
      <c r="S142" s="137"/>
      <c r="T142" s="139">
        <f>SUM(T143:T146)</f>
        <v>0</v>
      </c>
      <c r="AR142" s="132" t="s">
        <v>86</v>
      </c>
      <c r="AT142" s="140" t="s">
        <v>77</v>
      </c>
      <c r="AU142" s="140" t="s">
        <v>86</v>
      </c>
      <c r="AY142" s="132" t="s">
        <v>124</v>
      </c>
      <c r="BK142" s="141">
        <f>SUM(BK143:BK146)</f>
        <v>0</v>
      </c>
    </row>
    <row r="143" spans="1:65" s="2" customFormat="1" ht="24.2" customHeight="1">
      <c r="A143" s="32"/>
      <c r="B143" s="144"/>
      <c r="C143" s="145" t="s">
        <v>196</v>
      </c>
      <c r="D143" s="145" t="s">
        <v>127</v>
      </c>
      <c r="E143" s="146" t="s">
        <v>394</v>
      </c>
      <c r="F143" s="147" t="s">
        <v>395</v>
      </c>
      <c r="G143" s="148" t="s">
        <v>147</v>
      </c>
      <c r="H143" s="149">
        <v>17</v>
      </c>
      <c r="I143" s="150"/>
      <c r="J143" s="151">
        <f>ROUND(I143*H143,2)</f>
        <v>0</v>
      </c>
      <c r="K143" s="152"/>
      <c r="L143" s="33"/>
      <c r="M143" s="153" t="s">
        <v>1</v>
      </c>
      <c r="N143" s="154" t="s">
        <v>43</v>
      </c>
      <c r="O143" s="58"/>
      <c r="P143" s="155">
        <f>O143*H143</f>
        <v>0</v>
      </c>
      <c r="Q143" s="155">
        <v>0.14321</v>
      </c>
      <c r="R143" s="155">
        <f>Q143*H143</f>
        <v>2.4345699999999999</v>
      </c>
      <c r="S143" s="155">
        <v>0</v>
      </c>
      <c r="T143" s="156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7" t="s">
        <v>131</v>
      </c>
      <c r="AT143" s="157" t="s">
        <v>127</v>
      </c>
      <c r="AU143" s="157" t="s">
        <v>88</v>
      </c>
      <c r="AY143" s="17" t="s">
        <v>124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7" t="s">
        <v>86</v>
      </c>
      <c r="BK143" s="158">
        <f>ROUND(I143*H143,2)</f>
        <v>0</v>
      </c>
      <c r="BL143" s="17" t="s">
        <v>131</v>
      </c>
      <c r="BM143" s="157" t="s">
        <v>396</v>
      </c>
    </row>
    <row r="144" spans="1:65" s="2" customFormat="1" ht="24.2" customHeight="1">
      <c r="A144" s="32"/>
      <c r="B144" s="144"/>
      <c r="C144" s="188" t="s">
        <v>202</v>
      </c>
      <c r="D144" s="188" t="s">
        <v>299</v>
      </c>
      <c r="E144" s="189" t="s">
        <v>397</v>
      </c>
      <c r="F144" s="190" t="s">
        <v>398</v>
      </c>
      <c r="G144" s="191" t="s">
        <v>147</v>
      </c>
      <c r="H144" s="192">
        <v>19</v>
      </c>
      <c r="I144" s="193"/>
      <c r="J144" s="194">
        <f>ROUND(I144*H144,2)</f>
        <v>0</v>
      </c>
      <c r="K144" s="195"/>
      <c r="L144" s="196"/>
      <c r="M144" s="197" t="s">
        <v>1</v>
      </c>
      <c r="N144" s="198" t="s">
        <v>43</v>
      </c>
      <c r="O144" s="58"/>
      <c r="P144" s="155">
        <f>O144*H144</f>
        <v>0</v>
      </c>
      <c r="Q144" s="155">
        <v>4.8300000000000003E-2</v>
      </c>
      <c r="R144" s="155">
        <f>Q144*H144</f>
        <v>0.91770000000000007</v>
      </c>
      <c r="S144" s="155">
        <v>0</v>
      </c>
      <c r="T144" s="15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174</v>
      </c>
      <c r="AT144" s="157" t="s">
        <v>299</v>
      </c>
      <c r="AU144" s="157" t="s">
        <v>88</v>
      </c>
      <c r="AY144" s="17" t="s">
        <v>124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7" t="s">
        <v>86</v>
      </c>
      <c r="BK144" s="158">
        <f>ROUND(I144*H144,2)</f>
        <v>0</v>
      </c>
      <c r="BL144" s="17" t="s">
        <v>131</v>
      </c>
      <c r="BM144" s="157" t="s">
        <v>399</v>
      </c>
    </row>
    <row r="145" spans="1:65" s="2" customFormat="1" ht="24.2" customHeight="1">
      <c r="A145" s="32"/>
      <c r="B145" s="144"/>
      <c r="C145" s="145" t="s">
        <v>268</v>
      </c>
      <c r="D145" s="145" t="s">
        <v>127</v>
      </c>
      <c r="E145" s="146" t="s">
        <v>304</v>
      </c>
      <c r="F145" s="147" t="s">
        <v>305</v>
      </c>
      <c r="G145" s="148" t="s">
        <v>161</v>
      </c>
      <c r="H145" s="149">
        <v>44</v>
      </c>
      <c r="I145" s="150"/>
      <c r="J145" s="151">
        <f>ROUND(I145*H145,2)</f>
        <v>0</v>
      </c>
      <c r="K145" s="152"/>
      <c r="L145" s="33"/>
      <c r="M145" s="153" t="s">
        <v>1</v>
      </c>
      <c r="N145" s="154" t="s">
        <v>43</v>
      </c>
      <c r="O145" s="58"/>
      <c r="P145" s="155">
        <f>O145*H145</f>
        <v>0</v>
      </c>
      <c r="Q145" s="155">
        <v>3.6000000000000002E-4</v>
      </c>
      <c r="R145" s="155">
        <f>Q145*H145</f>
        <v>1.584E-2</v>
      </c>
      <c r="S145" s="155">
        <v>0</v>
      </c>
      <c r="T145" s="156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7" t="s">
        <v>131</v>
      </c>
      <c r="AT145" s="157" t="s">
        <v>127</v>
      </c>
      <c r="AU145" s="157" t="s">
        <v>88</v>
      </c>
      <c r="AY145" s="17" t="s">
        <v>124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7" t="s">
        <v>86</v>
      </c>
      <c r="BK145" s="158">
        <f>ROUND(I145*H145,2)</f>
        <v>0</v>
      </c>
      <c r="BL145" s="17" t="s">
        <v>131</v>
      </c>
      <c r="BM145" s="157" t="s">
        <v>400</v>
      </c>
    </row>
    <row r="146" spans="1:65" s="2" customFormat="1" ht="14.45" customHeight="1">
      <c r="A146" s="32"/>
      <c r="B146" s="144"/>
      <c r="C146" s="145" t="s">
        <v>8</v>
      </c>
      <c r="D146" s="145" t="s">
        <v>127</v>
      </c>
      <c r="E146" s="146" t="s">
        <v>401</v>
      </c>
      <c r="F146" s="147" t="s">
        <v>402</v>
      </c>
      <c r="G146" s="148" t="s">
        <v>147</v>
      </c>
      <c r="H146" s="149">
        <v>15</v>
      </c>
      <c r="I146" s="150"/>
      <c r="J146" s="151">
        <f>ROUND(I146*H146,2)</f>
        <v>0</v>
      </c>
      <c r="K146" s="152"/>
      <c r="L146" s="33"/>
      <c r="M146" s="153" t="s">
        <v>1</v>
      </c>
      <c r="N146" s="154" t="s">
        <v>43</v>
      </c>
      <c r="O146" s="58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131</v>
      </c>
      <c r="AT146" s="157" t="s">
        <v>127</v>
      </c>
      <c r="AU146" s="157" t="s">
        <v>88</v>
      </c>
      <c r="AY146" s="17" t="s">
        <v>124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7" t="s">
        <v>86</v>
      </c>
      <c r="BK146" s="158">
        <f>ROUND(I146*H146,2)</f>
        <v>0</v>
      </c>
      <c r="BL146" s="17" t="s">
        <v>131</v>
      </c>
      <c r="BM146" s="157" t="s">
        <v>403</v>
      </c>
    </row>
    <row r="147" spans="1:65" s="12" customFormat="1" ht="22.9" customHeight="1">
      <c r="B147" s="131"/>
      <c r="D147" s="132" t="s">
        <v>77</v>
      </c>
      <c r="E147" s="142" t="s">
        <v>172</v>
      </c>
      <c r="F147" s="142" t="s">
        <v>173</v>
      </c>
      <c r="I147" s="134"/>
      <c r="J147" s="143">
        <f>BK147</f>
        <v>0</v>
      </c>
      <c r="L147" s="131"/>
      <c r="M147" s="136"/>
      <c r="N147" s="137"/>
      <c r="O147" s="137"/>
      <c r="P147" s="138">
        <f>SUM(P148:P151)</f>
        <v>0</v>
      </c>
      <c r="Q147" s="137"/>
      <c r="R147" s="138">
        <f>SUM(R148:R151)</f>
        <v>0</v>
      </c>
      <c r="S147" s="137"/>
      <c r="T147" s="139">
        <f>SUM(T148:T151)</f>
        <v>0</v>
      </c>
      <c r="AR147" s="132" t="s">
        <v>86</v>
      </c>
      <c r="AT147" s="140" t="s">
        <v>77</v>
      </c>
      <c r="AU147" s="140" t="s">
        <v>86</v>
      </c>
      <c r="AY147" s="132" t="s">
        <v>124</v>
      </c>
      <c r="BK147" s="141">
        <f>SUM(BK148:BK151)</f>
        <v>0</v>
      </c>
    </row>
    <row r="148" spans="1:65" s="2" customFormat="1" ht="24.2" customHeight="1">
      <c r="A148" s="32"/>
      <c r="B148" s="144"/>
      <c r="C148" s="145" t="s">
        <v>194</v>
      </c>
      <c r="D148" s="145" t="s">
        <v>127</v>
      </c>
      <c r="E148" s="146" t="s">
        <v>175</v>
      </c>
      <c r="F148" s="147" t="s">
        <v>176</v>
      </c>
      <c r="G148" s="148" t="s">
        <v>177</v>
      </c>
      <c r="H148" s="149">
        <v>13.003</v>
      </c>
      <c r="I148" s="150"/>
      <c r="J148" s="151">
        <f>ROUND(I148*H148,2)</f>
        <v>0</v>
      </c>
      <c r="K148" s="152"/>
      <c r="L148" s="33"/>
      <c r="M148" s="153" t="s">
        <v>1</v>
      </c>
      <c r="N148" s="154" t="s">
        <v>43</v>
      </c>
      <c r="O148" s="58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131</v>
      </c>
      <c r="AT148" s="157" t="s">
        <v>127</v>
      </c>
      <c r="AU148" s="157" t="s">
        <v>88</v>
      </c>
      <c r="AY148" s="17" t="s">
        <v>124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7" t="s">
        <v>86</v>
      </c>
      <c r="BK148" s="158">
        <f>ROUND(I148*H148,2)</f>
        <v>0</v>
      </c>
      <c r="BL148" s="17" t="s">
        <v>131</v>
      </c>
      <c r="BM148" s="157" t="s">
        <v>404</v>
      </c>
    </row>
    <row r="149" spans="1:65" s="2" customFormat="1" ht="24.2" customHeight="1">
      <c r="A149" s="32"/>
      <c r="B149" s="144"/>
      <c r="C149" s="145" t="s">
        <v>282</v>
      </c>
      <c r="D149" s="145" t="s">
        <v>127</v>
      </c>
      <c r="E149" s="146" t="s">
        <v>179</v>
      </c>
      <c r="F149" s="147" t="s">
        <v>180</v>
      </c>
      <c r="G149" s="148" t="s">
        <v>177</v>
      </c>
      <c r="H149" s="149">
        <v>520.12</v>
      </c>
      <c r="I149" s="150"/>
      <c r="J149" s="151">
        <f>ROUND(I149*H149,2)</f>
        <v>0</v>
      </c>
      <c r="K149" s="152"/>
      <c r="L149" s="33"/>
      <c r="M149" s="153" t="s">
        <v>1</v>
      </c>
      <c r="N149" s="154" t="s">
        <v>43</v>
      </c>
      <c r="O149" s="58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131</v>
      </c>
      <c r="AT149" s="157" t="s">
        <v>127</v>
      </c>
      <c r="AU149" s="157" t="s">
        <v>88</v>
      </c>
      <c r="AY149" s="17" t="s">
        <v>124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7" t="s">
        <v>86</v>
      </c>
      <c r="BK149" s="158">
        <f>ROUND(I149*H149,2)</f>
        <v>0</v>
      </c>
      <c r="BL149" s="17" t="s">
        <v>131</v>
      </c>
      <c r="BM149" s="157" t="s">
        <v>405</v>
      </c>
    </row>
    <row r="150" spans="1:65" s="14" customFormat="1">
      <c r="B150" s="167"/>
      <c r="D150" s="160" t="s">
        <v>133</v>
      </c>
      <c r="F150" s="169" t="s">
        <v>406</v>
      </c>
      <c r="H150" s="170">
        <v>520.12</v>
      </c>
      <c r="I150" s="171"/>
      <c r="L150" s="167"/>
      <c r="M150" s="172"/>
      <c r="N150" s="173"/>
      <c r="O150" s="173"/>
      <c r="P150" s="173"/>
      <c r="Q150" s="173"/>
      <c r="R150" s="173"/>
      <c r="S150" s="173"/>
      <c r="T150" s="174"/>
      <c r="AT150" s="168" t="s">
        <v>133</v>
      </c>
      <c r="AU150" s="168" t="s">
        <v>88</v>
      </c>
      <c r="AV150" s="14" t="s">
        <v>88</v>
      </c>
      <c r="AW150" s="14" t="s">
        <v>3</v>
      </c>
      <c r="AX150" s="14" t="s">
        <v>86</v>
      </c>
      <c r="AY150" s="168" t="s">
        <v>124</v>
      </c>
    </row>
    <row r="151" spans="1:65" s="2" customFormat="1" ht="49.15" customHeight="1">
      <c r="A151" s="32"/>
      <c r="B151" s="144"/>
      <c r="C151" s="145" t="s">
        <v>286</v>
      </c>
      <c r="D151" s="145" t="s">
        <v>127</v>
      </c>
      <c r="E151" s="146" t="s">
        <v>184</v>
      </c>
      <c r="F151" s="147" t="s">
        <v>185</v>
      </c>
      <c r="G151" s="148" t="s">
        <v>177</v>
      </c>
      <c r="H151" s="149">
        <v>13.003</v>
      </c>
      <c r="I151" s="150"/>
      <c r="J151" s="151">
        <f>ROUND(I151*H151,2)</f>
        <v>0</v>
      </c>
      <c r="K151" s="152"/>
      <c r="L151" s="33"/>
      <c r="M151" s="153" t="s">
        <v>1</v>
      </c>
      <c r="N151" s="154" t="s">
        <v>43</v>
      </c>
      <c r="O151" s="58"/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7" t="s">
        <v>131</v>
      </c>
      <c r="AT151" s="157" t="s">
        <v>127</v>
      </c>
      <c r="AU151" s="157" t="s">
        <v>88</v>
      </c>
      <c r="AY151" s="17" t="s">
        <v>124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7" t="s">
        <v>86</v>
      </c>
      <c r="BK151" s="158">
        <f>ROUND(I151*H151,2)</f>
        <v>0</v>
      </c>
      <c r="BL151" s="17" t="s">
        <v>131</v>
      </c>
      <c r="BM151" s="157" t="s">
        <v>407</v>
      </c>
    </row>
    <row r="152" spans="1:65" s="12" customFormat="1" ht="22.9" customHeight="1">
      <c r="B152" s="131"/>
      <c r="D152" s="132" t="s">
        <v>77</v>
      </c>
      <c r="E152" s="142" t="s">
        <v>307</v>
      </c>
      <c r="F152" s="142" t="s">
        <v>308</v>
      </c>
      <c r="I152" s="134"/>
      <c r="J152" s="143">
        <f>BK152</f>
        <v>0</v>
      </c>
      <c r="L152" s="131"/>
      <c r="M152" s="136"/>
      <c r="N152" s="137"/>
      <c r="O152" s="137"/>
      <c r="P152" s="138">
        <f>P153</f>
        <v>0</v>
      </c>
      <c r="Q152" s="137"/>
      <c r="R152" s="138">
        <f>R153</f>
        <v>0</v>
      </c>
      <c r="S152" s="137"/>
      <c r="T152" s="139">
        <f>T153</f>
        <v>0</v>
      </c>
      <c r="AR152" s="132" t="s">
        <v>86</v>
      </c>
      <c r="AT152" s="140" t="s">
        <v>77</v>
      </c>
      <c r="AU152" s="140" t="s">
        <v>86</v>
      </c>
      <c r="AY152" s="132" t="s">
        <v>124</v>
      </c>
      <c r="BK152" s="141">
        <f>BK153</f>
        <v>0</v>
      </c>
    </row>
    <row r="153" spans="1:65" s="2" customFormat="1" ht="24.2" customHeight="1">
      <c r="A153" s="32"/>
      <c r="B153" s="144"/>
      <c r="C153" s="145" t="s">
        <v>290</v>
      </c>
      <c r="D153" s="145" t="s">
        <v>127</v>
      </c>
      <c r="E153" s="146" t="s">
        <v>408</v>
      </c>
      <c r="F153" s="147" t="s">
        <v>409</v>
      </c>
      <c r="G153" s="148" t="s">
        <v>177</v>
      </c>
      <c r="H153" s="149">
        <v>3.411</v>
      </c>
      <c r="I153" s="150"/>
      <c r="J153" s="151">
        <f>ROUND(I153*H153,2)</f>
        <v>0</v>
      </c>
      <c r="K153" s="152"/>
      <c r="L153" s="33"/>
      <c r="M153" s="183" t="s">
        <v>1</v>
      </c>
      <c r="N153" s="184" t="s">
        <v>43</v>
      </c>
      <c r="O153" s="185"/>
      <c r="P153" s="186">
        <f>O153*H153</f>
        <v>0</v>
      </c>
      <c r="Q153" s="186">
        <v>0</v>
      </c>
      <c r="R153" s="186">
        <f>Q153*H153</f>
        <v>0</v>
      </c>
      <c r="S153" s="186">
        <v>0</v>
      </c>
      <c r="T153" s="18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7" t="s">
        <v>131</v>
      </c>
      <c r="AT153" s="157" t="s">
        <v>127</v>
      </c>
      <c r="AU153" s="157" t="s">
        <v>88</v>
      </c>
      <c r="AY153" s="17" t="s">
        <v>124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7" t="s">
        <v>86</v>
      </c>
      <c r="BK153" s="158">
        <f>ROUND(I153*H153,2)</f>
        <v>0</v>
      </c>
      <c r="BL153" s="17" t="s">
        <v>131</v>
      </c>
      <c r="BM153" s="157" t="s">
        <v>410</v>
      </c>
    </row>
    <row r="154" spans="1:65" s="2" customFormat="1" ht="6.95" customHeight="1">
      <c r="A154" s="32"/>
      <c r="B154" s="47"/>
      <c r="C154" s="48"/>
      <c r="D154" s="48"/>
      <c r="E154" s="48"/>
      <c r="F154" s="48"/>
      <c r="G154" s="48"/>
      <c r="H154" s="48"/>
      <c r="I154" s="48"/>
      <c r="J154" s="48"/>
      <c r="K154" s="48"/>
      <c r="L154" s="33"/>
      <c r="M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</row>
  </sheetData>
  <autoFilter ref="C122:K153" xr:uid="{00000000-0009-0000-0000-000003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A - Bourací práce</vt:lpstr>
      <vt:lpstr>B - Stavební část - nové ...</vt:lpstr>
      <vt:lpstr>C - Oprava venkovní zpevn...</vt:lpstr>
      <vt:lpstr>'A - Bourací práce'!Názvy_tisku</vt:lpstr>
      <vt:lpstr>'B - Stavební část - nové ...'!Názvy_tisku</vt:lpstr>
      <vt:lpstr>'C - Oprava venkovní zpevn...'!Názvy_tisku</vt:lpstr>
      <vt:lpstr>'Rekapitulace stavby'!Názvy_tisku</vt:lpstr>
      <vt:lpstr>'A - Bourací práce'!Oblast_tisku</vt:lpstr>
      <vt:lpstr>'B - Stavební část - nové ...'!Oblast_tisku</vt:lpstr>
      <vt:lpstr>'C - Oprava venkovní zpevn...'!Oblast_tisku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Pavel-PC\Pavel</dc:creator>
  <cp:lastModifiedBy>skola</cp:lastModifiedBy>
  <dcterms:created xsi:type="dcterms:W3CDTF">2022-05-20T14:43:15Z</dcterms:created>
  <dcterms:modified xsi:type="dcterms:W3CDTF">2022-06-10T10:08:52Z</dcterms:modified>
</cp:coreProperties>
</file>